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radboudumc-my.sharepoint.com/personal/justin_grootenhuis_radboudumc_nl/Documents/z286190/PERSuaDER/"/>
    </mc:Choice>
  </mc:AlternateContent>
  <xr:revisionPtr revIDLastSave="14" documentId="8_{3753A192-AEB1-4BA7-96CF-D14321147C60}" xr6:coauthVersionLast="47" xr6:coauthVersionMax="47" xr10:uidLastSave="{F2149F85-B2E7-45DD-B334-AC657E812FA1}"/>
  <bookViews>
    <workbookView xWindow="-93" yWindow="-93" windowWidth="25786" windowHeight="13986" activeTab="1" xr2:uid="{00000000-000D-0000-FFFF-FFFF00000000}"/>
  </bookViews>
  <sheets>
    <sheet name="General information" sheetId="8" r:id="rId1"/>
    <sheet name="Drug accountability" sheetId="7" r:id="rId2"/>
  </sheets>
  <definedNames>
    <definedName name="_xlnm._FilterDatabase" localSheetId="1" hidden="1">'Drug accountability'!$A$5:$N$5</definedName>
    <definedName name="_xlnm.Print_Titles" localSheetId="1">'Drug accountability'!$5:$5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7" l="1"/>
  <c r="Q50" i="7"/>
  <c r="R52" i="7" s="1"/>
  <c r="S52" i="7" s="1"/>
  <c r="Q34" i="7"/>
  <c r="R36" i="7" s="1"/>
  <c r="S36" i="7" s="1"/>
  <c r="Q30" i="7"/>
  <c r="R32" i="7" s="1"/>
  <c r="S32" i="7" s="1"/>
  <c r="W79" i="7"/>
  <c r="Y79" i="7" s="1"/>
  <c r="Z81" i="7" s="1"/>
  <c r="AA81" i="7" s="1"/>
  <c r="K81" i="7" s="1"/>
  <c r="AC79" i="7"/>
  <c r="U78" i="7"/>
  <c r="AC75" i="7"/>
  <c r="U74" i="7"/>
  <c r="AC71" i="7"/>
  <c r="U70" i="7"/>
  <c r="AC67" i="7"/>
  <c r="U66" i="7"/>
  <c r="AC63" i="7"/>
  <c r="U62" i="7"/>
  <c r="AC59" i="7"/>
  <c r="U58" i="7"/>
  <c r="AC55" i="7"/>
  <c r="U54" i="7"/>
  <c r="AC51" i="7"/>
  <c r="U50" i="7"/>
  <c r="AB79" i="7"/>
  <c r="T78" i="7"/>
  <c r="AB75" i="7"/>
  <c r="T74" i="7"/>
  <c r="AB71" i="7"/>
  <c r="T70" i="7"/>
  <c r="AB67" i="7"/>
  <c r="T66" i="7"/>
  <c r="AB63" i="7"/>
  <c r="T62" i="7"/>
  <c r="AB59" i="7"/>
  <c r="T58" i="7"/>
  <c r="AB55" i="7"/>
  <c r="T54" i="7"/>
  <c r="AB51" i="7"/>
  <c r="T50" i="7"/>
  <c r="Q78" i="7"/>
  <c r="R80" i="7" s="1"/>
  <c r="S80" i="7" s="1"/>
  <c r="W75" i="7"/>
  <c r="Y75" i="7" s="1"/>
  <c r="Z77" i="7" s="1"/>
  <c r="AA77" i="7" s="1"/>
  <c r="K77" i="7" s="1"/>
  <c r="Q74" i="7"/>
  <c r="R76" i="7" s="1"/>
  <c r="S76" i="7" s="1"/>
  <c r="W71" i="7"/>
  <c r="Y71" i="7" s="1"/>
  <c r="W67" i="7"/>
  <c r="Y67" i="7" s="1"/>
  <c r="Q66" i="7"/>
  <c r="R68" i="7" s="1"/>
  <c r="S68" i="7" s="1"/>
  <c r="W63" i="7"/>
  <c r="Y63" i="7" s="1"/>
  <c r="Q62" i="7"/>
  <c r="R64" i="7" s="1"/>
  <c r="S64" i="7" s="1"/>
  <c r="W59" i="7"/>
  <c r="Y59" i="7" s="1"/>
  <c r="Z61" i="7" s="1"/>
  <c r="AA61" i="7" s="1"/>
  <c r="K61" i="7" s="1"/>
  <c r="Q58" i="7"/>
  <c r="R60" i="7" s="1"/>
  <c r="S60" i="7" s="1"/>
  <c r="W55" i="7"/>
  <c r="Y55" i="7" s="1"/>
  <c r="Z57" i="7" s="1"/>
  <c r="AA57" i="7" s="1"/>
  <c r="K57" i="7" s="1"/>
  <c r="W51" i="7"/>
  <c r="Y51" i="7" s="1"/>
  <c r="Z53" i="7" s="1"/>
  <c r="AA53" i="7" s="1"/>
  <c r="K53" i="7" s="1"/>
  <c r="W47" i="7"/>
  <c r="AC47" i="7"/>
  <c r="U46" i="7"/>
  <c r="AC43" i="7"/>
  <c r="U42" i="7"/>
  <c r="AC39" i="7"/>
  <c r="U38" i="7"/>
  <c r="AC35" i="7"/>
  <c r="U34" i="7"/>
  <c r="AC31" i="7"/>
  <c r="U30" i="7"/>
  <c r="AC27" i="7"/>
  <c r="U26" i="7"/>
  <c r="AB47" i="7"/>
  <c r="T46" i="7"/>
  <c r="AB43" i="7"/>
  <c r="T42" i="7"/>
  <c r="AB39" i="7"/>
  <c r="T38" i="7"/>
  <c r="AB35" i="7"/>
  <c r="T34" i="7"/>
  <c r="AB31" i="7"/>
  <c r="T30" i="7"/>
  <c r="AB27" i="7"/>
  <c r="T26" i="7"/>
  <c r="Q46" i="7"/>
  <c r="R48" i="7" s="1"/>
  <c r="S48" i="7" s="1"/>
  <c r="W43" i="7"/>
  <c r="Y43" i="7" s="1"/>
  <c r="Z45" i="7" s="1"/>
  <c r="AA45" i="7" s="1"/>
  <c r="K45" i="7" s="1"/>
  <c r="Q42" i="7"/>
  <c r="R44" i="7" s="1"/>
  <c r="S44" i="7" s="1"/>
  <c r="W39" i="7"/>
  <c r="Y39" i="7" s="1"/>
  <c r="Z41" i="7" s="1"/>
  <c r="AA41" i="7" s="1"/>
  <c r="K41" i="7" s="1"/>
  <c r="Q38" i="7"/>
  <c r="R40" i="7" s="1"/>
  <c r="S40" i="7" s="1"/>
  <c r="W35" i="7"/>
  <c r="Y35" i="7" s="1"/>
  <c r="Z37" i="7" s="1"/>
  <c r="AA37" i="7" s="1"/>
  <c r="K37" i="7" s="1"/>
  <c r="W31" i="7"/>
  <c r="Y31" i="7" s="1"/>
  <c r="Z33" i="7" s="1"/>
  <c r="AA33" i="7" s="1"/>
  <c r="K33" i="7" s="1"/>
  <c r="W27" i="7"/>
  <c r="Y27" i="7" s="1"/>
  <c r="Q26" i="7"/>
  <c r="W23" i="7"/>
  <c r="Y23" i="7" s="1"/>
  <c r="Q22" i="7"/>
  <c r="Q70" i="7"/>
  <c r="Y47" i="7"/>
  <c r="Z49" i="7" s="1"/>
  <c r="AA49" i="7" s="1"/>
  <c r="K49" i="7" s="1"/>
  <c r="AC23" i="7"/>
  <c r="U22" i="7"/>
  <c r="AB23" i="7"/>
  <c r="T22" i="7"/>
  <c r="AC19" i="7"/>
  <c r="AB19" i="7"/>
  <c r="W19" i="7"/>
  <c r="Y19" i="7" s="1"/>
  <c r="Z21" i="7" s="1"/>
  <c r="AA21" i="7" s="1"/>
  <c r="K21" i="7" s="1"/>
  <c r="U18" i="7"/>
  <c r="T18" i="7"/>
  <c r="AC15" i="7"/>
  <c r="AB15" i="7"/>
  <c r="W15" i="7"/>
  <c r="Y15" i="7" s="1"/>
  <c r="U14" i="7"/>
  <c r="T14" i="7"/>
  <c r="AC11" i="7"/>
  <c r="AB11" i="7"/>
  <c r="W11" i="7"/>
  <c r="Y11" i="7" s="1"/>
  <c r="U10" i="7"/>
  <c r="T10" i="7"/>
  <c r="AC7" i="7"/>
  <c r="U6" i="7"/>
  <c r="AB7" i="7"/>
  <c r="T6" i="7"/>
  <c r="W7" i="7"/>
  <c r="Y7" i="7" s="1"/>
  <c r="Z9" i="7" s="1"/>
  <c r="AA9" i="7" s="1"/>
  <c r="K9" i="7" s="1"/>
  <c r="G8" i="8"/>
  <c r="O6" i="7" s="1"/>
  <c r="Q6" i="7" s="1"/>
  <c r="R6" i="7" s="1"/>
  <c r="S6" i="7" s="1"/>
  <c r="K6" i="7" s="1"/>
  <c r="O10" i="7" l="1"/>
  <c r="Q10" i="7" s="1"/>
  <c r="O14" i="7"/>
  <c r="Q14" i="7" s="1"/>
  <c r="R16" i="7" s="1"/>
  <c r="S16" i="7" s="1"/>
  <c r="L16" i="7" s="1"/>
  <c r="M16" i="7" s="1"/>
  <c r="O18" i="7"/>
  <c r="Q18" i="7" s="1"/>
  <c r="R20" i="7" s="1"/>
  <c r="S20" i="7" s="1"/>
  <c r="L20" i="7" s="1"/>
  <c r="M20" i="7" s="1"/>
  <c r="L33" i="7"/>
  <c r="M33" i="7" s="1"/>
  <c r="L45" i="7"/>
  <c r="M45" i="7" s="1"/>
  <c r="L53" i="7"/>
  <c r="M53" i="7" s="1"/>
  <c r="L77" i="7"/>
  <c r="M77" i="7" s="1"/>
  <c r="Z43" i="7"/>
  <c r="AA43" i="7" s="1"/>
  <c r="K43" i="7" s="1"/>
  <c r="L81" i="7"/>
  <c r="M81" i="7" s="1"/>
  <c r="L61" i="7"/>
  <c r="M61" i="7" s="1"/>
  <c r="L57" i="7"/>
  <c r="M57" i="7" s="1"/>
  <c r="Z69" i="7"/>
  <c r="AA69" i="7" s="1"/>
  <c r="K69" i="7" s="1"/>
  <c r="L69" i="7" s="1"/>
  <c r="M69" i="7" s="1"/>
  <c r="Z67" i="7"/>
  <c r="AA67" i="7" s="1"/>
  <c r="K67" i="7" s="1"/>
  <c r="L67" i="7" s="1"/>
  <c r="M67" i="7" s="1"/>
  <c r="Z65" i="7"/>
  <c r="AA65" i="7" s="1"/>
  <c r="K65" i="7" s="1"/>
  <c r="L65" i="7" s="1"/>
  <c r="M65" i="7" s="1"/>
  <c r="Z63" i="7"/>
  <c r="AA63" i="7" s="1"/>
  <c r="K63" i="7" s="1"/>
  <c r="L63" i="7" s="1"/>
  <c r="M63" i="7" s="1"/>
  <c r="R66" i="7"/>
  <c r="S66" i="7" s="1"/>
  <c r="K66" i="7" s="1"/>
  <c r="L66" i="7" s="1"/>
  <c r="M66" i="7" s="1"/>
  <c r="Z59" i="7"/>
  <c r="AA59" i="7" s="1"/>
  <c r="K59" i="7" s="1"/>
  <c r="L59" i="7" s="1"/>
  <c r="M59" i="7" s="1"/>
  <c r="R62" i="7"/>
  <c r="S62" i="7" s="1"/>
  <c r="K62" i="7" s="1"/>
  <c r="L62" i="7" s="1"/>
  <c r="M62" i="7" s="1"/>
  <c r="Z55" i="7"/>
  <c r="AA55" i="7" s="1"/>
  <c r="K55" i="7" s="1"/>
  <c r="L55" i="7" s="1"/>
  <c r="M55" i="7" s="1"/>
  <c r="R58" i="7"/>
  <c r="S58" i="7" s="1"/>
  <c r="K58" i="7" s="1"/>
  <c r="L58" i="7" s="1"/>
  <c r="M58" i="7" s="1"/>
  <c r="R56" i="7"/>
  <c r="S56" i="7" s="1"/>
  <c r="L56" i="7" s="1"/>
  <c r="M56" i="7" s="1"/>
  <c r="R54" i="7"/>
  <c r="S54" i="7" s="1"/>
  <c r="K54" i="7" s="1"/>
  <c r="L54" i="7" s="1"/>
  <c r="M54" i="7" s="1"/>
  <c r="L49" i="7"/>
  <c r="M49" i="7" s="1"/>
  <c r="L41" i="7"/>
  <c r="M41" i="7" s="1"/>
  <c r="L37" i="7"/>
  <c r="M37" i="7" s="1"/>
  <c r="L43" i="7"/>
  <c r="M43" i="7" s="1"/>
  <c r="R42" i="7"/>
  <c r="S42" i="7" s="1"/>
  <c r="K42" i="7" s="1"/>
  <c r="L42" i="7" s="1"/>
  <c r="M42" i="7" s="1"/>
  <c r="Z35" i="7"/>
  <c r="AA35" i="7" s="1"/>
  <c r="K35" i="7" s="1"/>
  <c r="L35" i="7" s="1"/>
  <c r="M35" i="7" s="1"/>
  <c r="R34" i="7"/>
  <c r="S34" i="7" s="1"/>
  <c r="K34" i="7" s="1"/>
  <c r="L34" i="7" s="1"/>
  <c r="M34" i="7" s="1"/>
  <c r="K80" i="7"/>
  <c r="L80" i="7"/>
  <c r="M80" i="7" s="1"/>
  <c r="R78" i="7"/>
  <c r="S78" i="7" s="1"/>
  <c r="K78" i="7" s="1"/>
  <c r="L78" i="7" s="1"/>
  <c r="M78" i="7" s="1"/>
  <c r="Z79" i="7"/>
  <c r="AA79" i="7" s="1"/>
  <c r="K79" i="7" s="1"/>
  <c r="L79" i="7" s="1"/>
  <c r="M79" i="7" s="1"/>
  <c r="K76" i="7"/>
  <c r="L76" i="7"/>
  <c r="M76" i="7" s="1"/>
  <c r="R74" i="7"/>
  <c r="S74" i="7" s="1"/>
  <c r="K74" i="7" s="1"/>
  <c r="L74" i="7" s="1"/>
  <c r="M74" i="7" s="1"/>
  <c r="Z75" i="7"/>
  <c r="AA75" i="7" s="1"/>
  <c r="K75" i="7" s="1"/>
  <c r="L75" i="7" s="1"/>
  <c r="M75" i="7" s="1"/>
  <c r="Z73" i="7"/>
  <c r="AA73" i="7" s="1"/>
  <c r="K73" i="7" s="1"/>
  <c r="L73" i="7" s="1"/>
  <c r="M73" i="7" s="1"/>
  <c r="Z71" i="7"/>
  <c r="AA71" i="7" s="1"/>
  <c r="K71" i="7" s="1"/>
  <c r="L71" i="7" s="1"/>
  <c r="M71" i="7" s="1"/>
  <c r="R72" i="7"/>
  <c r="S72" i="7" s="1"/>
  <c r="R70" i="7"/>
  <c r="S70" i="7" s="1"/>
  <c r="K70" i="7" s="1"/>
  <c r="L70" i="7" s="1"/>
  <c r="M70" i="7" s="1"/>
  <c r="K68" i="7"/>
  <c r="L68" i="7"/>
  <c r="M68" i="7" s="1"/>
  <c r="K64" i="7"/>
  <c r="L64" i="7"/>
  <c r="M64" i="7" s="1"/>
  <c r="K60" i="7"/>
  <c r="L60" i="7"/>
  <c r="M60" i="7" s="1"/>
  <c r="K56" i="7"/>
  <c r="K52" i="7"/>
  <c r="L52" i="7"/>
  <c r="M52" i="7" s="1"/>
  <c r="R50" i="7"/>
  <c r="S50" i="7" s="1"/>
  <c r="K50" i="7" s="1"/>
  <c r="L50" i="7" s="1"/>
  <c r="M50" i="7" s="1"/>
  <c r="Z51" i="7"/>
  <c r="AA51" i="7" s="1"/>
  <c r="K51" i="7" s="1"/>
  <c r="L51" i="7" s="1"/>
  <c r="M51" i="7" s="1"/>
  <c r="K48" i="7"/>
  <c r="L48" i="7"/>
  <c r="M48" i="7" s="1"/>
  <c r="R46" i="7"/>
  <c r="S46" i="7" s="1"/>
  <c r="K46" i="7" s="1"/>
  <c r="L46" i="7" s="1"/>
  <c r="M46" i="7" s="1"/>
  <c r="Z47" i="7"/>
  <c r="AA47" i="7" s="1"/>
  <c r="K47" i="7" s="1"/>
  <c r="L47" i="7" s="1"/>
  <c r="M47" i="7" s="1"/>
  <c r="K44" i="7"/>
  <c r="L44" i="7"/>
  <c r="M44" i="7" s="1"/>
  <c r="K40" i="7"/>
  <c r="L40" i="7"/>
  <c r="M40" i="7" s="1"/>
  <c r="R38" i="7"/>
  <c r="S38" i="7" s="1"/>
  <c r="K38" i="7" s="1"/>
  <c r="L38" i="7" s="1"/>
  <c r="M38" i="7" s="1"/>
  <c r="Z39" i="7"/>
  <c r="AA39" i="7" s="1"/>
  <c r="K39" i="7" s="1"/>
  <c r="L39" i="7" s="1"/>
  <c r="M39" i="7" s="1"/>
  <c r="K36" i="7"/>
  <c r="L36" i="7"/>
  <c r="M36" i="7" s="1"/>
  <c r="K32" i="7"/>
  <c r="L32" i="7"/>
  <c r="M32" i="7" s="1"/>
  <c r="R30" i="7"/>
  <c r="S30" i="7" s="1"/>
  <c r="K30" i="7" s="1"/>
  <c r="L30" i="7" s="1"/>
  <c r="M30" i="7" s="1"/>
  <c r="Z31" i="7"/>
  <c r="AA31" i="7" s="1"/>
  <c r="K31" i="7" s="1"/>
  <c r="L31" i="7" s="1"/>
  <c r="M31" i="7" s="1"/>
  <c r="R28" i="7"/>
  <c r="S28" i="7" s="1"/>
  <c r="R26" i="7"/>
  <c r="S26" i="7" s="1"/>
  <c r="K26" i="7" s="1"/>
  <c r="L26" i="7" s="1"/>
  <c r="M26" i="7" s="1"/>
  <c r="Z29" i="7"/>
  <c r="AA29" i="7" s="1"/>
  <c r="K29" i="7" s="1"/>
  <c r="L29" i="7" s="1"/>
  <c r="M29" i="7" s="1"/>
  <c r="Z27" i="7"/>
  <c r="AA27" i="7" s="1"/>
  <c r="K27" i="7" s="1"/>
  <c r="L27" i="7" s="1"/>
  <c r="M27" i="7" s="1"/>
  <c r="R22" i="7"/>
  <c r="S22" i="7" s="1"/>
  <c r="K22" i="7" s="1"/>
  <c r="L22" i="7" s="1"/>
  <c r="M22" i="7" s="1"/>
  <c r="R24" i="7"/>
  <c r="S24" i="7" s="1"/>
  <c r="Z25" i="7"/>
  <c r="AA25" i="7" s="1"/>
  <c r="K25" i="7" s="1"/>
  <c r="L25" i="7" s="1"/>
  <c r="M25" i="7" s="1"/>
  <c r="Z23" i="7"/>
  <c r="AA23" i="7" s="1"/>
  <c r="K23" i="7" s="1"/>
  <c r="L23" i="7" s="1"/>
  <c r="M23" i="7" s="1"/>
  <c r="L21" i="7"/>
  <c r="M21" i="7" s="1"/>
  <c r="K20" i="7"/>
  <c r="Z19" i="7"/>
  <c r="AA19" i="7" s="1"/>
  <c r="K19" i="7" s="1"/>
  <c r="L19" i="7" s="1"/>
  <c r="M19" i="7" s="1"/>
  <c r="K16" i="7"/>
  <c r="Z17" i="7"/>
  <c r="AA17" i="7" s="1"/>
  <c r="K17" i="7" s="1"/>
  <c r="L17" i="7" s="1"/>
  <c r="M17" i="7" s="1"/>
  <c r="Z15" i="7"/>
  <c r="AA15" i="7" s="1"/>
  <c r="K15" i="7" s="1"/>
  <c r="L15" i="7" s="1"/>
  <c r="M15" i="7" s="1"/>
  <c r="R14" i="7"/>
  <c r="S14" i="7" s="1"/>
  <c r="K14" i="7" s="1"/>
  <c r="L14" i="7" s="1"/>
  <c r="M14" i="7" s="1"/>
  <c r="L6" i="7"/>
  <c r="M6" i="7" s="1"/>
  <c r="L9" i="7"/>
  <c r="M9" i="7" s="1"/>
  <c r="R12" i="7"/>
  <c r="S12" i="7" s="1"/>
  <c r="R10" i="7"/>
  <c r="S10" i="7" s="1"/>
  <c r="K10" i="7" s="1"/>
  <c r="L10" i="7" s="1"/>
  <c r="M10" i="7" s="1"/>
  <c r="Z11" i="7"/>
  <c r="AA11" i="7" s="1"/>
  <c r="K11" i="7" s="1"/>
  <c r="L11" i="7" s="1"/>
  <c r="M11" i="7" s="1"/>
  <c r="Z13" i="7"/>
  <c r="AA13" i="7" s="1"/>
  <c r="K13" i="7" s="1"/>
  <c r="L13" i="7" s="1"/>
  <c r="M13" i="7" s="1"/>
  <c r="Z7" i="7"/>
  <c r="AA7" i="7" s="1"/>
  <c r="K7" i="7" s="1"/>
  <c r="L7" i="7" s="1"/>
  <c r="M7" i="7" s="1"/>
  <c r="R8" i="7"/>
  <c r="S8" i="7" s="1"/>
  <c r="L8" i="7" s="1"/>
  <c r="M8" i="7" s="1"/>
  <c r="R18" i="7" l="1"/>
  <c r="S18" i="7" s="1"/>
  <c r="K18" i="7" s="1"/>
  <c r="L18" i="7" s="1"/>
  <c r="M18" i="7" s="1"/>
  <c r="K72" i="7"/>
  <c r="L72" i="7"/>
  <c r="M72" i="7" s="1"/>
  <c r="K28" i="7"/>
  <c r="L28" i="7"/>
  <c r="M28" i="7" s="1"/>
  <c r="K24" i="7"/>
  <c r="L24" i="7"/>
  <c r="M24" i="7" s="1"/>
  <c r="L12" i="7"/>
  <c r="M12" i="7" s="1"/>
  <c r="K12" i="7"/>
  <c r="K8" i="7"/>
</calcChain>
</file>

<file path=xl/sharedStrings.xml><?xml version="1.0" encoding="utf-8"?>
<sst xmlns="http://schemas.openxmlformats.org/spreadsheetml/2006/main" count="649" uniqueCount="50">
  <si>
    <r>
      <t xml:space="preserve">Date dispensed
</t>
    </r>
    <r>
      <rPr>
        <sz val="8"/>
        <color theme="0"/>
        <rFont val="Calibri"/>
        <family val="2"/>
        <scheme val="minor"/>
      </rPr>
      <t>(dd/mm/yyyy)</t>
    </r>
  </si>
  <si>
    <r>
      <t xml:space="preserve">Date returned
</t>
    </r>
    <r>
      <rPr>
        <sz val="8"/>
        <color theme="0"/>
        <rFont val="Calibri"/>
        <family val="2"/>
        <scheme val="minor"/>
      </rPr>
      <t>(dd/mm/yyyy)</t>
    </r>
  </si>
  <si>
    <t>Actual usage in ml (berekend rechts)</t>
  </si>
  <si>
    <t>Actual usage  Amphotericine B (ml)</t>
  </si>
  <si>
    <t>SDD basis</t>
  </si>
  <si>
    <t>Home</t>
  </si>
  <si>
    <t>In-hospital</t>
  </si>
  <si>
    <t>SDD component</t>
  </si>
  <si>
    <t>Protocol Deviation?</t>
  </si>
  <si>
    <t>At-home kit</t>
  </si>
  <si>
    <t>In-hospital kit</t>
  </si>
  <si>
    <t>How many gifts are taken out of which kit at your center? (standard practice)</t>
  </si>
  <si>
    <t xml:space="preserve">What is your standard way of weighing the bottles? </t>
  </si>
  <si>
    <t>With vial adaptor (with cap)</t>
  </si>
  <si>
    <t>Without vial adaptor (with cap)</t>
  </si>
  <si>
    <t>Amfo-B:</t>
  </si>
  <si>
    <t>Empty bottle amphothericin-B</t>
  </si>
  <si>
    <t>Empty bottle SDD basis</t>
  </si>
  <si>
    <t>Weight density ampho-B</t>
  </si>
  <si>
    <t>Weight density SDD basis</t>
  </si>
  <si>
    <t>Weight dispensed ampho-B bottle</t>
  </si>
  <si>
    <t>Weight dispensed SDD basis bottle</t>
  </si>
  <si>
    <t>Actual usage  Amphotericine B (g)</t>
  </si>
  <si>
    <t>Expected usage Amphothericin B (ml) (home)</t>
  </si>
  <si>
    <t>Expected usage Amphothericin B (ml) (in-hospital)</t>
  </si>
  <si>
    <t>Actual usage SDD basis (g)</t>
  </si>
  <si>
    <t>Actual usage SDD basis (ml)</t>
  </si>
  <si>
    <t>Expected usage SDD basis (ml) (home)</t>
  </si>
  <si>
    <t>Expected usage SDD basis (ml) (in-hospital)</t>
  </si>
  <si>
    <t>Amphotericin B</t>
  </si>
  <si>
    <r>
      <t xml:space="preserve">Expiry date bottle
</t>
    </r>
    <r>
      <rPr>
        <sz val="8"/>
        <color theme="0"/>
        <rFont val="Calibri"/>
        <family val="2"/>
        <scheme val="minor"/>
      </rPr>
      <t>(dd/mm/yyyy)</t>
    </r>
  </si>
  <si>
    <t>Lot number</t>
  </si>
  <si>
    <t>Weight returned bottle 1 (gr)</t>
  </si>
  <si>
    <t>Weight returned bottle 2 (gr)</t>
  </si>
  <si>
    <t xml:space="preserve">Home or In-Hospital </t>
  </si>
  <si>
    <t>Compliance in %</t>
  </si>
  <si>
    <t>XXX-XXX</t>
  </si>
  <si>
    <t>XXXXXXXX</t>
  </si>
  <si>
    <t>Castor ID (XXX-XXX)</t>
  </si>
  <si>
    <r>
      <rPr>
        <b/>
        <sz val="11"/>
        <color theme="1"/>
        <rFont val="Calibri"/>
        <family val="2"/>
        <scheme val="minor"/>
      </rPr>
      <t>Input instructions:</t>
    </r>
    <r>
      <rPr>
        <sz val="11"/>
        <color theme="1"/>
        <rFont val="Calibri"/>
        <family val="2"/>
        <scheme val="minor"/>
      </rPr>
      <t xml:space="preserve">
In the field below, indicate—by clicking the dropdown menu (cell C8-D8)—whether the amphotericin vials are weighed *</t>
    </r>
    <r>
      <rPr>
        <b/>
        <sz val="11"/>
        <color theme="1"/>
        <rFont val="Calibri"/>
        <family val="2"/>
        <scheme val="minor"/>
      </rPr>
      <t>with</t>
    </r>
    <r>
      <rPr>
        <sz val="11"/>
        <color theme="1"/>
        <rFont val="Calibri"/>
        <family val="2"/>
        <scheme val="minor"/>
      </rPr>
      <t>* or *</t>
    </r>
    <r>
      <rPr>
        <b/>
        <sz val="11"/>
        <color theme="1"/>
        <rFont val="Calibri"/>
        <family val="2"/>
        <scheme val="minor"/>
      </rPr>
      <t>without</t>
    </r>
    <r>
      <rPr>
        <sz val="11"/>
        <color theme="1"/>
        <rFont val="Calibri"/>
        <family val="2"/>
        <scheme val="minor"/>
      </rPr>
      <t>* the vial adaptor attached. Apply this selection consistently to all amphotericin vials.
It is important to verify whether the vial adaptor is attached underneath the cap, as the cap can be closed with the vial adaptor still in place.</t>
    </r>
  </si>
  <si>
    <t>XX/XX/XXXX</t>
  </si>
  <si>
    <t>X,XX</t>
  </si>
  <si>
    <r>
      <t xml:space="preserve">Comments 
</t>
    </r>
    <r>
      <rPr>
        <sz val="8"/>
        <color theme="0"/>
        <rFont val="Calibri"/>
        <family val="2"/>
        <scheme val="minor"/>
      </rPr>
      <t>(e.g. Compliance = OK, or x bottles lost by subject/ pharmacy, 
if compliance is not OK, is there a reason written down in the diaries?)</t>
    </r>
  </si>
  <si>
    <t>001-001 (test patient)</t>
  </si>
  <si>
    <t>Drug accountability performed by (initials)</t>
  </si>
  <si>
    <t>JG</t>
  </si>
  <si>
    <t>XX</t>
  </si>
  <si>
    <r>
      <rPr>
        <b/>
        <sz val="10"/>
        <color theme="1"/>
        <rFont val="Calibri"/>
        <family val="2"/>
        <scheme val="minor"/>
      </rPr>
      <t xml:space="preserve">Input instruction:
It is necessary to fill out the questions on the sheet "General information" prior to filling out the "drug accountability". </t>
    </r>
    <r>
      <rPr>
        <sz val="10"/>
        <color theme="1"/>
        <rFont val="Calibri"/>
        <family val="2"/>
        <scheme val="minor"/>
      </rPr>
      <t xml:space="preserve">
The first green block of cells represents a test patient, which has already been completed. The following blocks can be used for study patients. All cells filled with </t>
    </r>
    <r>
      <rPr>
        <sz val="10"/>
        <color rgb="FFFF0000"/>
        <rFont val="Calibri"/>
        <family val="2"/>
        <scheme val="minor"/>
      </rPr>
      <t>red XX's</t>
    </r>
    <r>
      <rPr>
        <sz val="10"/>
        <color theme="1"/>
        <rFont val="Calibri"/>
        <family val="2"/>
        <scheme val="minor"/>
      </rPr>
      <t xml:space="preserve"> must be filled out. These include: Initials of person performing drug accountability; lot number; Expiry date bottle; Date dispensed; Date returned; Weight returned bottle 1 (g); Weight returned bottle 2 (g). Once these fields are completed, an underlying formula will automatically calculate the number of milliliters the patient has used and compliance  in percentage. If compliance is &lt;80% or &gt;120%, this constitutes a protocol deviation and must be reported in the eCRF.</t>
    </r>
  </si>
  <si>
    <r>
      <rPr>
        <b/>
        <sz val="11"/>
        <color theme="1"/>
        <rFont val="Calibri"/>
        <family val="2"/>
        <scheme val="minor"/>
      </rPr>
      <t>Important remarks:</t>
    </r>
    <r>
      <rPr>
        <sz val="11"/>
        <color theme="1"/>
        <rFont val="Calibri"/>
        <family val="2"/>
        <scheme val="minor"/>
      </rPr>
      <t xml:space="preserve">
* All SDD basis for suspension and ampohtericin vials need to be weighted with cap.
* The amphotericin vials with our without the vial adaptor as previously described.
* If there are insufficient cells to for all included patients, fill out a new clean copy of this drug accountability log.
</t>
    </r>
    <r>
      <rPr>
        <b/>
        <sz val="14"/>
        <color rgb="FFFF0000"/>
        <rFont val="Calibri"/>
        <family val="2"/>
        <scheme val="minor"/>
      </rPr>
      <t>Do not enter, delete or adjust anyting outside the red-colored cells, as there could be hidden formulas or cross-references</t>
    </r>
  </si>
  <si>
    <r>
      <rPr>
        <b/>
        <sz val="11"/>
        <color theme="1"/>
        <rFont val="Calibri"/>
        <family val="2"/>
        <scheme val="minor"/>
      </rPr>
      <t>Input instructions PERSuaDER-trial:</t>
    </r>
    <r>
      <rPr>
        <sz val="11"/>
        <color theme="1"/>
        <rFont val="Calibri"/>
        <family val="2"/>
        <scheme val="minor"/>
      </rPr>
      <t xml:space="preserve">
Before filling out this drug accountability form, it is essential to indicate the number of gifts that are being taken from the at-home patient medication kit, and how many are being taken from the in-hospital kit. This can be differ between hospitals. For example; at Radboudumc, the distribution consists of 13 doses from the at-home kit and 13 doses from the in-hospital kit: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</si>
</sst>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13" x14ac:knownFonts="1">
    <font>
      <sz val="11"/>
      <color theme="1"/>
      <name val="Calibri"/>
      <family val="2"/>
      <scheme val="minor"/>
    </font>
    <font>
      <sz val="10"/>
      <color theme="1"/>
      <name val="Calibri"/>
      <family val="2"/>
      <scheme val="minor"/>
    </font>
    <font>
      <sz val="10.5"/>
      <color theme="1"/>
      <name val="Calibri"/>
      <family val="2"/>
      <scheme val="minor"/>
    </font>
    <font>
      <b/>
      <sz val="11"/>
      <color theme="0"/>
      <name val="Calibri"/>
      <family val="2"/>
      <scheme val="minor"/>
    </font>
    <font>
      <sz val="8"/>
      <color theme="0"/>
      <name val="Calibri"/>
      <family val="2"/>
      <scheme val="minor"/>
    </font>
    <font>
      <b/>
      <sz val="10"/>
      <color theme="1"/>
      <name val="Calibri"/>
      <family val="2"/>
      <scheme val="minor"/>
    </font>
    <font>
      <b/>
      <sz val="11"/>
      <color theme="1"/>
      <name val="Calibri"/>
      <family val="2"/>
      <scheme val="minor"/>
    </font>
    <font>
      <sz val="10"/>
      <color rgb="FFFF0000"/>
      <name val="Calibri"/>
      <family val="2"/>
      <scheme val="minor"/>
    </font>
    <font>
      <b/>
      <sz val="11"/>
      <color rgb="FFFF0000"/>
      <name val="Calibri"/>
      <family val="2"/>
      <scheme val="minor"/>
    </font>
    <font>
      <b/>
      <sz val="14"/>
      <color rgb="FFFF0000"/>
      <name val="Calibri"/>
      <family val="2"/>
      <scheme val="minor"/>
    </font>
    <font>
      <sz val="10"/>
      <name val="Calibri"/>
      <family val="2"/>
      <scheme val="minor"/>
    </font>
    <font>
      <b/>
      <sz val="20"/>
      <color rgb="FFFF0000"/>
      <name val="Calibri"/>
      <family val="2"/>
      <scheme val="minor"/>
    </font>
    <font>
      <b/>
      <sz val="10"/>
      <color theme="0"/>
      <name val="Calibri"/>
      <family val="2"/>
      <scheme val="minor"/>
    </font>
  </fonts>
  <fills count="7">
    <fill>
      <patternFill patternType="none"/>
    </fill>
    <fill>
      <patternFill patternType="gray125"/>
    </fill>
    <fill>
      <patternFill patternType="solid">
        <fgColor rgb="FF00ABD1"/>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14" fontId="1" fillId="0" borderId="0" xfId="0" applyNumberFormat="1" applyFont="1" applyAlignment="1" applyProtection="1">
      <alignment horizontal="center" vertical="top" wrapText="1"/>
      <protection locked="0"/>
    </xf>
    <xf numFmtId="2" fontId="1" fillId="0" borderId="0" xfId="0" applyNumberFormat="1" applyFont="1" applyAlignment="1" applyProtection="1">
      <alignment horizontal="left" vertical="top" wrapText="1"/>
      <protection locked="0"/>
    </xf>
    <xf numFmtId="0" fontId="3" fillId="2" borderId="5" xfId="0" applyFont="1" applyFill="1" applyBorder="1" applyAlignment="1" applyProtection="1">
      <alignment horizontal="center" vertical="center" wrapText="1"/>
      <protection locked="0"/>
    </xf>
    <xf numFmtId="14" fontId="3" fillId="2" borderId="5"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49" fontId="1" fillId="6" borderId="8" xfId="0" applyNumberFormat="1" applyFont="1" applyFill="1" applyBorder="1" applyAlignment="1" applyProtection="1">
      <alignment horizontal="left" wrapText="1"/>
      <protection locked="0"/>
    </xf>
    <xf numFmtId="0" fontId="10" fillId="6" borderId="8" xfId="0" applyFont="1" applyFill="1" applyBorder="1" applyAlignment="1" applyProtection="1">
      <alignment horizontal="left" wrapText="1"/>
      <protection locked="0"/>
    </xf>
    <xf numFmtId="14" fontId="10" fillId="6" borderId="8" xfId="0" applyNumberFormat="1" applyFont="1" applyFill="1" applyBorder="1" applyAlignment="1" applyProtection="1">
      <alignment horizontal="left" wrapText="1"/>
      <protection locked="0"/>
    </xf>
    <xf numFmtId="14" fontId="10" fillId="6" borderId="8" xfId="0" applyNumberFormat="1" applyFont="1" applyFill="1" applyBorder="1" applyAlignment="1" applyProtection="1">
      <alignment horizontal="left"/>
      <protection locked="0"/>
    </xf>
    <xf numFmtId="2" fontId="10" fillId="6" borderId="8" xfId="0" applyNumberFormat="1" applyFont="1" applyFill="1" applyBorder="1" applyAlignment="1" applyProtection="1">
      <alignment horizontal="left" wrapText="1"/>
      <protection locked="0"/>
    </xf>
    <xf numFmtId="0" fontId="1" fillId="6" borderId="9" xfId="0" applyFont="1" applyFill="1" applyBorder="1" applyAlignment="1" applyProtection="1">
      <alignment horizontal="left" wrapText="1"/>
      <protection locked="0"/>
    </xf>
    <xf numFmtId="164" fontId="1" fillId="0" borderId="0" xfId="0" applyNumberFormat="1" applyFont="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49" fontId="1" fillId="6" borderId="11" xfId="0" applyNumberFormat="1" applyFont="1" applyFill="1" applyBorder="1" applyAlignment="1" applyProtection="1">
      <alignment horizontal="left" wrapText="1"/>
      <protection locked="0"/>
    </xf>
    <xf numFmtId="0" fontId="10" fillId="6" borderId="11" xfId="0" applyFont="1" applyFill="1" applyBorder="1" applyAlignment="1" applyProtection="1">
      <alignment horizontal="left" wrapText="1"/>
      <protection locked="0"/>
    </xf>
    <xf numFmtId="14" fontId="10" fillId="6" borderId="11" xfId="0" applyNumberFormat="1" applyFont="1" applyFill="1" applyBorder="1" applyAlignment="1" applyProtection="1">
      <alignment horizontal="left" wrapText="1"/>
      <protection locked="0"/>
    </xf>
    <xf numFmtId="14" fontId="10" fillId="6" borderId="11" xfId="0" applyNumberFormat="1" applyFont="1" applyFill="1" applyBorder="1" applyAlignment="1" applyProtection="1">
      <alignment horizontal="left"/>
      <protection locked="0"/>
    </xf>
    <xf numFmtId="2" fontId="10" fillId="6" borderId="11" xfId="0" applyNumberFormat="1" applyFont="1" applyFill="1" applyBorder="1" applyAlignment="1" applyProtection="1">
      <alignment horizontal="left" wrapText="1"/>
      <protection locked="0"/>
    </xf>
    <xf numFmtId="0" fontId="1" fillId="6" borderId="12" xfId="0" applyFont="1" applyFill="1" applyBorder="1" applyAlignment="1" applyProtection="1">
      <alignment horizontal="left" wrapText="1"/>
      <protection locked="0"/>
    </xf>
    <xf numFmtId="165" fontId="1" fillId="0" borderId="0" xfId="0" applyNumberFormat="1" applyFont="1" applyAlignment="1" applyProtection="1">
      <alignment horizontal="left" vertical="top" wrapText="1"/>
      <protection locked="0"/>
    </xf>
    <xf numFmtId="49" fontId="1" fillId="6" borderId="0" xfId="0" applyNumberFormat="1" applyFont="1" applyFill="1" applyAlignment="1" applyProtection="1">
      <alignment horizontal="left" wrapText="1"/>
      <protection locked="0"/>
    </xf>
    <xf numFmtId="0" fontId="10" fillId="6" borderId="0" xfId="0" applyFont="1" applyFill="1" applyAlignment="1" applyProtection="1">
      <alignment horizontal="left" wrapText="1"/>
      <protection locked="0"/>
    </xf>
    <xf numFmtId="14" fontId="10" fillId="6" borderId="0" xfId="0" applyNumberFormat="1" applyFont="1" applyFill="1" applyAlignment="1" applyProtection="1">
      <alignment horizontal="left" wrapText="1"/>
      <protection locked="0"/>
    </xf>
    <xf numFmtId="14" fontId="10" fillId="6" borderId="0" xfId="0" applyNumberFormat="1" applyFont="1" applyFill="1" applyAlignment="1" applyProtection="1">
      <alignment horizontal="left"/>
      <protection locked="0"/>
    </xf>
    <xf numFmtId="2" fontId="10" fillId="6" borderId="0" xfId="0" applyNumberFormat="1" applyFont="1" applyFill="1" applyAlignment="1" applyProtection="1">
      <alignment horizontal="left" wrapText="1"/>
      <protection locked="0"/>
    </xf>
    <xf numFmtId="0" fontId="1" fillId="6" borderId="14" xfId="0" applyFont="1" applyFill="1" applyBorder="1" applyAlignment="1" applyProtection="1">
      <alignment horizontal="left" wrapText="1"/>
      <protection locked="0"/>
    </xf>
    <xf numFmtId="49" fontId="1" fillId="4" borderId="8" xfId="0" applyNumberFormat="1" applyFont="1" applyFill="1" applyBorder="1" applyAlignment="1" applyProtection="1">
      <alignment horizontal="left" wrapText="1"/>
      <protection locked="0"/>
    </xf>
    <xf numFmtId="0" fontId="7" fillId="4" borderId="8" xfId="0" applyFont="1" applyFill="1" applyBorder="1" applyAlignment="1" applyProtection="1">
      <alignment horizontal="left" wrapText="1"/>
      <protection locked="0"/>
    </xf>
    <xf numFmtId="14" fontId="7" fillId="4" borderId="8" xfId="0" applyNumberFormat="1" applyFont="1" applyFill="1" applyBorder="1" applyAlignment="1" applyProtection="1">
      <alignment horizontal="left" wrapText="1"/>
      <protection locked="0"/>
    </xf>
    <xf numFmtId="2" fontId="7" fillId="4" borderId="8" xfId="0" applyNumberFormat="1" applyFont="1" applyFill="1" applyBorder="1" applyAlignment="1" applyProtection="1">
      <alignment horizontal="left" wrapText="1"/>
      <protection locked="0"/>
    </xf>
    <xf numFmtId="0" fontId="1" fillId="4" borderId="9" xfId="0" applyFont="1" applyFill="1" applyBorder="1" applyAlignment="1" applyProtection="1">
      <alignment horizontal="left" wrapText="1"/>
      <protection locked="0"/>
    </xf>
    <xf numFmtId="0" fontId="1" fillId="4" borderId="0" xfId="0"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wrapText="1"/>
      <protection locked="0"/>
    </xf>
    <xf numFmtId="0" fontId="7" fillId="4" borderId="11" xfId="0" applyFont="1" applyFill="1" applyBorder="1" applyAlignment="1" applyProtection="1">
      <alignment horizontal="left" wrapText="1"/>
      <protection locked="0"/>
    </xf>
    <xf numFmtId="14" fontId="7" fillId="4" borderId="11" xfId="0" applyNumberFormat="1" applyFont="1" applyFill="1" applyBorder="1" applyAlignment="1" applyProtection="1">
      <alignment horizontal="left" wrapText="1"/>
      <protection locked="0"/>
    </xf>
    <xf numFmtId="2" fontId="7" fillId="4" borderId="11" xfId="0" applyNumberFormat="1" applyFont="1" applyFill="1" applyBorder="1" applyAlignment="1" applyProtection="1">
      <alignment horizontal="left" wrapText="1"/>
      <protection locked="0"/>
    </xf>
    <xf numFmtId="0" fontId="1" fillId="4" borderId="12" xfId="0" applyFont="1" applyFill="1" applyBorder="1" applyAlignment="1" applyProtection="1">
      <alignment horizontal="left" wrapText="1"/>
      <protection locked="0"/>
    </xf>
    <xf numFmtId="2" fontId="7" fillId="4" borderId="0" xfId="0" applyNumberFormat="1" applyFont="1" applyFill="1" applyAlignment="1" applyProtection="1">
      <alignment horizontal="left" wrapText="1"/>
      <protection locked="0"/>
    </xf>
    <xf numFmtId="49" fontId="1" fillId="3" borderId="8" xfId="0" applyNumberFormat="1" applyFont="1" applyFill="1" applyBorder="1" applyAlignment="1" applyProtection="1">
      <alignment horizontal="left" wrapText="1"/>
      <protection locked="0"/>
    </xf>
    <xf numFmtId="0" fontId="7" fillId="3" borderId="8" xfId="0" applyFont="1" applyFill="1" applyBorder="1" applyAlignment="1" applyProtection="1">
      <alignment horizontal="left" wrapText="1"/>
      <protection locked="0"/>
    </xf>
    <xf numFmtId="14" fontId="7" fillId="3" borderId="8" xfId="0" applyNumberFormat="1" applyFont="1" applyFill="1" applyBorder="1" applyAlignment="1" applyProtection="1">
      <alignment horizontal="left" wrapText="1"/>
      <protection locked="0"/>
    </xf>
    <xf numFmtId="2" fontId="7" fillId="3" borderId="8" xfId="0" applyNumberFormat="1" applyFont="1" applyFill="1" applyBorder="1" applyAlignment="1" applyProtection="1">
      <alignment horizontal="left" wrapText="1"/>
      <protection locked="0"/>
    </xf>
    <xf numFmtId="0" fontId="1" fillId="3" borderId="9" xfId="0" applyFont="1" applyFill="1" applyBorder="1" applyAlignment="1" applyProtection="1">
      <alignment horizontal="left" vertical="top" wrapText="1"/>
      <protection locked="0"/>
    </xf>
    <xf numFmtId="49" fontId="1" fillId="3" borderId="11" xfId="0" applyNumberFormat="1" applyFont="1" applyFill="1" applyBorder="1" applyAlignment="1" applyProtection="1">
      <alignment horizontal="left" wrapText="1"/>
      <protection locked="0"/>
    </xf>
    <xf numFmtId="0" fontId="7" fillId="3" borderId="11" xfId="0" applyFont="1" applyFill="1" applyBorder="1" applyAlignment="1" applyProtection="1">
      <alignment horizontal="left" wrapText="1"/>
      <protection locked="0"/>
    </xf>
    <xf numFmtId="14" fontId="7" fillId="3" borderId="11" xfId="0" applyNumberFormat="1" applyFont="1" applyFill="1" applyBorder="1" applyAlignment="1" applyProtection="1">
      <alignment horizontal="left" wrapText="1"/>
      <protection locked="0"/>
    </xf>
    <xf numFmtId="2" fontId="7" fillId="3" borderId="11" xfId="0" applyNumberFormat="1" applyFont="1" applyFill="1" applyBorder="1" applyAlignment="1" applyProtection="1">
      <alignment horizontal="left" wrapText="1"/>
      <protection locked="0"/>
    </xf>
    <xf numFmtId="0" fontId="1" fillId="3" borderId="12" xfId="0"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14" fontId="1" fillId="0" borderId="2" xfId="0" applyNumberFormat="1" applyFont="1" applyBorder="1" applyAlignment="1" applyProtection="1">
      <alignment horizontal="center" vertical="top" wrapText="1"/>
      <protection locked="0"/>
    </xf>
    <xf numFmtId="2" fontId="1" fillId="0" borderId="2" xfId="0" applyNumberFormat="1" applyFont="1" applyBorder="1" applyAlignment="1" applyProtection="1">
      <alignment horizontal="left" vertical="top" wrapText="1"/>
      <protection locked="0"/>
    </xf>
    <xf numFmtId="0" fontId="1" fillId="0" borderId="1" xfId="0" applyFont="1" applyBorder="1" applyAlignment="1" applyProtection="1">
      <alignment horizontal="center" vertical="top" wrapText="1"/>
      <protection locked="0"/>
    </xf>
    <xf numFmtId="0" fontId="1" fillId="0" borderId="1" xfId="0" applyFont="1" applyBorder="1" applyAlignment="1" applyProtection="1">
      <alignment horizontal="left" vertical="top" wrapText="1"/>
      <protection locked="0"/>
    </xf>
    <xf numFmtId="14" fontId="1" fillId="0" borderId="1" xfId="0" applyNumberFormat="1" applyFont="1" applyBorder="1" applyAlignment="1" applyProtection="1">
      <alignment horizontal="center" vertical="top" wrapText="1"/>
      <protection locked="0"/>
    </xf>
    <xf numFmtId="2" fontId="1" fillId="0" borderId="1" xfId="0" applyNumberFormat="1" applyFont="1" applyBorder="1" applyAlignment="1" applyProtection="1">
      <alignment horizontal="left" vertical="top" wrapText="1"/>
      <protection locked="0"/>
    </xf>
    <xf numFmtId="0" fontId="3" fillId="2" borderId="5" xfId="0"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2" fontId="1" fillId="6" borderId="8" xfId="0" applyNumberFormat="1" applyFont="1" applyFill="1" applyBorder="1" applyAlignment="1">
      <alignment horizontal="left" wrapText="1"/>
    </xf>
    <xf numFmtId="0" fontId="5" fillId="6" borderId="8" xfId="0" applyFont="1" applyFill="1" applyBorder="1" applyAlignment="1">
      <alignment horizontal="left"/>
    </xf>
    <xf numFmtId="2" fontId="1" fillId="6" borderId="11" xfId="0" applyNumberFormat="1" applyFont="1" applyFill="1" applyBorder="1" applyAlignment="1">
      <alignment horizontal="left" wrapText="1"/>
    </xf>
    <xf numFmtId="0" fontId="5" fillId="6" borderId="11" xfId="0" applyFont="1" applyFill="1" applyBorder="1" applyAlignment="1">
      <alignment horizontal="left"/>
    </xf>
    <xf numFmtId="2" fontId="1" fillId="6" borderId="0" xfId="0" applyNumberFormat="1" applyFont="1" applyFill="1" applyAlignment="1">
      <alignment horizontal="left" wrapText="1"/>
    </xf>
    <xf numFmtId="0" fontId="5" fillId="6" borderId="0" xfId="0" applyFont="1" applyFill="1" applyAlignment="1">
      <alignment horizontal="left"/>
    </xf>
    <xf numFmtId="2" fontId="1" fillId="4" borderId="8" xfId="0" applyNumberFormat="1" applyFont="1" applyFill="1" applyBorder="1" applyAlignment="1">
      <alignment horizontal="left" wrapText="1"/>
    </xf>
    <xf numFmtId="0" fontId="5" fillId="3" borderId="8" xfId="0" applyFont="1" applyFill="1" applyBorder="1" applyAlignment="1">
      <alignment horizontal="left"/>
    </xf>
    <xf numFmtId="2" fontId="1" fillId="4" borderId="11" xfId="0" applyNumberFormat="1" applyFont="1" applyFill="1" applyBorder="1" applyAlignment="1">
      <alignment horizontal="left" wrapText="1"/>
    </xf>
    <xf numFmtId="0" fontId="5" fillId="3" borderId="11" xfId="0" applyFont="1" applyFill="1" applyBorder="1" applyAlignment="1">
      <alignment horizontal="left"/>
    </xf>
    <xf numFmtId="2" fontId="1" fillId="3" borderId="8" xfId="0" applyNumberFormat="1" applyFont="1" applyFill="1" applyBorder="1" applyAlignment="1">
      <alignment horizontal="left" wrapText="1"/>
    </xf>
    <xf numFmtId="2" fontId="1" fillId="3" borderId="11" xfId="0" applyNumberFormat="1" applyFont="1" applyFill="1" applyBorder="1" applyAlignment="1">
      <alignment horizontal="left" wrapText="1"/>
    </xf>
    <xf numFmtId="0" fontId="5" fillId="4" borderId="8" xfId="0" applyFont="1" applyFill="1" applyBorder="1" applyAlignment="1">
      <alignment horizontal="left"/>
    </xf>
    <xf numFmtId="0" fontId="5" fillId="4" borderId="11" xfId="0" applyFont="1" applyFill="1" applyBorder="1" applyAlignment="1">
      <alignment horizontal="left"/>
    </xf>
    <xf numFmtId="0" fontId="0" fillId="0" borderId="0" xfId="0" applyProtection="1">
      <protection locked="0"/>
    </xf>
    <xf numFmtId="0" fontId="11" fillId="0" borderId="10"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0" fillId="0" borderId="3" xfId="0" applyBorder="1" applyAlignment="1">
      <alignment vertical="center" wrapText="1"/>
    </xf>
    <xf numFmtId="0" fontId="0" fillId="0" borderId="0" xfId="0" applyAlignment="1">
      <alignment vertical="center" wrapText="1"/>
    </xf>
    <xf numFmtId="0" fontId="0" fillId="0" borderId="0" xfId="0" applyAlignment="1">
      <alignment horizontal="left" wrapText="1"/>
    </xf>
    <xf numFmtId="0" fontId="0" fillId="0" borderId="7" xfId="0" applyBorder="1"/>
    <xf numFmtId="0" fontId="0" fillId="0" borderId="9" xfId="0" applyBorder="1"/>
    <xf numFmtId="0" fontId="1" fillId="0" borderId="17" xfId="0" applyFont="1" applyBorder="1" applyAlignment="1" applyProtection="1">
      <alignment horizontal="center" vertical="top" wrapText="1"/>
      <protection locked="0"/>
    </xf>
    <xf numFmtId="0" fontId="1" fillId="0" borderId="18" xfId="0" applyFont="1" applyBorder="1" applyAlignment="1" applyProtection="1">
      <alignment horizontal="center" vertical="top" wrapText="1"/>
      <protection locked="0"/>
    </xf>
    <xf numFmtId="0" fontId="1" fillId="0" borderId="19" xfId="0" applyFont="1" applyBorder="1" applyAlignment="1" applyProtection="1">
      <alignment horizontal="center" vertical="top" wrapText="1"/>
      <protection locked="0"/>
    </xf>
    <xf numFmtId="0" fontId="1" fillId="0" borderId="20" xfId="0" applyFont="1" applyBorder="1" applyAlignment="1" applyProtection="1">
      <alignment horizontal="center" vertical="top" wrapText="1"/>
      <protection locked="0"/>
    </xf>
    <xf numFmtId="0" fontId="12" fillId="2" borderId="5" xfId="0" applyFont="1" applyFill="1" applyBorder="1" applyAlignment="1" applyProtection="1">
      <alignment horizontal="center" vertical="center" wrapText="1"/>
      <protection locked="0"/>
    </xf>
    <xf numFmtId="0" fontId="0" fillId="0" borderId="0" xfId="0" applyAlignment="1">
      <alignment horizontal="left" wrapText="1"/>
    </xf>
    <xf numFmtId="0" fontId="0" fillId="0" borderId="5" xfId="0" applyBorder="1" applyAlignment="1">
      <alignment vertical="center" wrapText="1"/>
    </xf>
    <xf numFmtId="0" fontId="0" fillId="0" borderId="6" xfId="0" applyBorder="1" applyAlignment="1">
      <alignment vertical="center" wrapText="1"/>
    </xf>
    <xf numFmtId="0" fontId="8" fillId="0" borderId="4" xfId="0" applyFont="1" applyBorder="1" applyAlignment="1" applyProtection="1">
      <alignment horizontal="center"/>
      <protection locked="0"/>
    </xf>
    <xf numFmtId="0" fontId="8" fillId="0" borderId="15" xfId="0" applyFont="1" applyBorder="1" applyAlignment="1" applyProtection="1">
      <alignment horizontal="center"/>
      <protection locked="0"/>
    </xf>
    <xf numFmtId="49" fontId="7" fillId="3" borderId="5" xfId="0" applyNumberFormat="1" applyFont="1" applyFill="1" applyBorder="1" applyAlignment="1" applyProtection="1">
      <alignment horizontal="center" vertical="center" wrapText="1"/>
      <protection locked="0"/>
    </xf>
    <xf numFmtId="49" fontId="7" fillId="3" borderId="16" xfId="0" applyNumberFormat="1" applyFont="1" applyFill="1" applyBorder="1" applyAlignment="1" applyProtection="1">
      <alignment horizontal="center" vertical="center" wrapText="1"/>
      <protection locked="0"/>
    </xf>
    <xf numFmtId="49" fontId="7" fillId="3" borderId="6" xfId="0" applyNumberFormat="1" applyFont="1" applyFill="1" applyBorder="1" applyAlignment="1" applyProtection="1">
      <alignment horizontal="center" vertical="center" wrapText="1"/>
      <protection locked="0"/>
    </xf>
    <xf numFmtId="49" fontId="7" fillId="4" borderId="5" xfId="0" applyNumberFormat="1" applyFont="1" applyFill="1" applyBorder="1" applyAlignment="1" applyProtection="1">
      <alignment horizontal="center" vertical="center" wrapText="1"/>
      <protection locked="0"/>
    </xf>
    <xf numFmtId="49" fontId="1" fillId="4" borderId="16" xfId="0" applyNumberFormat="1" applyFont="1" applyFill="1" applyBorder="1" applyAlignment="1" applyProtection="1">
      <alignment horizontal="center" vertical="center" wrapText="1"/>
      <protection locked="0"/>
    </xf>
    <xf numFmtId="49" fontId="1" fillId="4" borderId="6" xfId="0" applyNumberFormat="1" applyFont="1" applyFill="1" applyBorder="1" applyAlignment="1" applyProtection="1">
      <alignment horizontal="center" vertical="center" wrapText="1"/>
      <protection locked="0"/>
    </xf>
    <xf numFmtId="49" fontId="1" fillId="4" borderId="7" xfId="0" applyNumberFormat="1" applyFont="1" applyFill="1" applyBorder="1" applyAlignment="1" applyProtection="1">
      <alignment horizontal="left" vertical="center" wrapText="1"/>
      <protection locked="0"/>
    </xf>
    <xf numFmtId="49" fontId="1" fillId="4" borderId="10" xfId="0" applyNumberFormat="1" applyFont="1" applyFill="1" applyBorder="1" applyAlignment="1" applyProtection="1">
      <alignment horizontal="left" vertical="center" wrapText="1"/>
      <protection locked="0"/>
    </xf>
    <xf numFmtId="49" fontId="1" fillId="3" borderId="7" xfId="0" applyNumberFormat="1" applyFont="1" applyFill="1" applyBorder="1" applyAlignment="1" applyProtection="1">
      <alignment horizontal="left" vertical="center" wrapText="1"/>
      <protection locked="0"/>
    </xf>
    <xf numFmtId="49" fontId="1" fillId="3" borderId="10" xfId="0" applyNumberFormat="1" applyFont="1" applyFill="1" applyBorder="1" applyAlignment="1" applyProtection="1">
      <alignment horizontal="left" vertical="center" wrapText="1"/>
      <protection locked="0"/>
    </xf>
    <xf numFmtId="49" fontId="1" fillId="6" borderId="5" xfId="0" applyNumberFormat="1" applyFont="1" applyFill="1" applyBorder="1" applyAlignment="1" applyProtection="1">
      <alignment horizontal="center" vertical="center" wrapText="1"/>
      <protection locked="0"/>
    </xf>
    <xf numFmtId="49" fontId="1" fillId="6" borderId="16" xfId="0" applyNumberFormat="1" applyFont="1" applyFill="1" applyBorder="1" applyAlignment="1" applyProtection="1">
      <alignment horizontal="center" vertical="center" wrapText="1"/>
      <protection locked="0"/>
    </xf>
    <xf numFmtId="49" fontId="1" fillId="6" borderId="6" xfId="0" applyNumberFormat="1"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49" fontId="1" fillId="6" borderId="7" xfId="0" applyNumberFormat="1" applyFont="1" applyFill="1" applyBorder="1" applyAlignment="1" applyProtection="1">
      <alignment horizontal="center" vertical="center" wrapText="1"/>
      <protection locked="0"/>
    </xf>
    <xf numFmtId="49" fontId="1" fillId="6" borderId="13" xfId="0" applyNumberFormat="1" applyFont="1" applyFill="1" applyBorder="1" applyAlignment="1" applyProtection="1">
      <alignment horizontal="center" vertical="center" wrapText="1"/>
      <protection locked="0"/>
    </xf>
    <xf numFmtId="49" fontId="1" fillId="6" borderId="7"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49" fontId="1" fillId="4" borderId="7" xfId="0" applyNumberFormat="1" applyFont="1" applyFill="1" applyBorder="1" applyAlignment="1" applyProtection="1">
      <alignment horizontal="center" vertical="center" wrapText="1"/>
      <protection locked="0"/>
    </xf>
    <xf numFmtId="49" fontId="1" fillId="4" borderId="13" xfId="0" applyNumberFormat="1" applyFont="1" applyFill="1" applyBorder="1" applyAlignment="1" applyProtection="1">
      <alignment horizontal="center" vertical="center" wrapText="1"/>
      <protection locked="0"/>
    </xf>
    <xf numFmtId="49" fontId="1" fillId="4" borderId="10" xfId="0" applyNumberFormat="1" applyFont="1" applyFill="1" applyBorder="1" applyAlignment="1" applyProtection="1">
      <alignment horizontal="center" vertical="center" wrapText="1"/>
      <protection locked="0"/>
    </xf>
    <xf numFmtId="49" fontId="1" fillId="3" borderId="7" xfId="0" applyNumberFormat="1" applyFont="1" applyFill="1" applyBorder="1" applyAlignment="1" applyProtection="1">
      <alignment horizontal="center" vertical="center" wrapText="1"/>
      <protection locked="0"/>
    </xf>
    <xf numFmtId="49" fontId="1" fillId="3" borderId="13" xfId="0" applyNumberFormat="1" applyFont="1" applyFill="1" applyBorder="1" applyAlignment="1" applyProtection="1">
      <alignment horizontal="center" vertical="center" wrapText="1"/>
      <protection locked="0"/>
    </xf>
    <xf numFmtId="49" fontId="1" fillId="3" borderId="10" xfId="0" applyNumberFormat="1" applyFont="1" applyFill="1" applyBorder="1" applyAlignment="1" applyProtection="1">
      <alignment horizontal="center" vertical="center" wrapText="1"/>
      <protection locked="0"/>
    </xf>
  </cellXfs>
  <cellStyles count="1">
    <cellStyle name="Standaard" xfId="0" builtinId="0"/>
  </cellStyles>
  <dxfs count="1">
    <dxf>
      <font>
        <color rgb="FF9C0006"/>
      </font>
      <fill>
        <patternFill>
          <bgColor rgb="FFFFC7CE"/>
        </patternFill>
      </fill>
    </dxf>
  </dxfs>
  <tableStyles count="0" defaultTableStyle="TableStyleMedium2" defaultPivotStyle="PivotStyleLight16"/>
  <colors>
    <mruColors>
      <color rgb="FF00ABD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B9FF-8F08-FA44-852A-59B522CF1CF2}">
  <dimension ref="A1:M10"/>
  <sheetViews>
    <sheetView topLeftCell="A6" workbookViewId="0">
      <selection activeCell="A10" sqref="A10:D10"/>
    </sheetView>
  </sheetViews>
  <sheetFormatPr defaultColWidth="11.41015625" defaultRowHeight="14.35" x14ac:dyDescent="0.5"/>
  <cols>
    <col min="1" max="1" width="11.41015625" style="78"/>
    <col min="2" max="2" width="65.87890625" style="78" customWidth="1"/>
    <col min="3" max="3" width="13" style="78" customWidth="1"/>
    <col min="4" max="4" width="13.29296875" style="78" customWidth="1"/>
    <col min="5" max="5" width="11.41015625" style="78"/>
    <col min="6" max="9" width="0" style="78" hidden="1" customWidth="1"/>
    <col min="10" max="16384" width="11.41015625" style="78"/>
  </cols>
  <sheetData>
    <row r="1" spans="1:13" ht="75.75" customHeight="1" x14ac:dyDescent="0.5">
      <c r="A1" s="91" t="s">
        <v>49</v>
      </c>
      <c r="B1" s="91"/>
      <c r="C1" s="91"/>
      <c r="D1" s="91"/>
      <c r="E1"/>
      <c r="F1"/>
      <c r="G1"/>
      <c r="H1"/>
      <c r="I1"/>
      <c r="J1"/>
      <c r="K1"/>
      <c r="L1"/>
      <c r="M1"/>
    </row>
    <row r="2" spans="1:13" ht="31.5" customHeight="1" thickBot="1" x14ac:dyDescent="0.55000000000000004">
      <c r="A2" s="83"/>
      <c r="B2" s="83"/>
      <c r="C2" s="83"/>
      <c r="D2" s="83"/>
      <c r="E2"/>
      <c r="F2"/>
      <c r="G2"/>
      <c r="H2"/>
      <c r="I2"/>
      <c r="J2"/>
      <c r="K2"/>
      <c r="L2"/>
      <c r="M2"/>
    </row>
    <row r="3" spans="1:13" x14ac:dyDescent="0.5">
      <c r="A3"/>
      <c r="B3" s="92" t="s">
        <v>11</v>
      </c>
      <c r="C3" s="84" t="s">
        <v>9</v>
      </c>
      <c r="D3" s="85" t="s">
        <v>10</v>
      </c>
      <c r="E3"/>
      <c r="F3"/>
      <c r="G3"/>
      <c r="H3"/>
      <c r="I3"/>
      <c r="J3"/>
      <c r="K3"/>
      <c r="L3"/>
      <c r="M3"/>
    </row>
    <row r="4" spans="1:13" ht="31.5" customHeight="1" thickBot="1" x14ac:dyDescent="0.55000000000000004">
      <c r="A4"/>
      <c r="B4" s="93"/>
      <c r="C4" s="79">
        <v>13</v>
      </c>
      <c r="D4" s="80">
        <v>13</v>
      </c>
      <c r="E4"/>
      <c r="F4"/>
      <c r="G4"/>
      <c r="H4"/>
      <c r="I4"/>
      <c r="J4"/>
      <c r="K4"/>
      <c r="L4"/>
      <c r="M4"/>
    </row>
    <row r="5" spans="1:13" x14ac:dyDescent="0.5">
      <c r="A5"/>
      <c r="B5"/>
      <c r="C5"/>
      <c r="D5"/>
      <c r="E5"/>
      <c r="F5"/>
      <c r="G5"/>
      <c r="H5"/>
      <c r="I5"/>
      <c r="J5"/>
      <c r="K5"/>
      <c r="L5"/>
      <c r="M5"/>
    </row>
    <row r="6" spans="1:13" ht="90.75" customHeight="1" x14ac:dyDescent="0.5">
      <c r="A6" s="91" t="s">
        <v>39</v>
      </c>
      <c r="B6" s="91"/>
      <c r="C6" s="91"/>
      <c r="D6" s="91"/>
      <c r="E6"/>
      <c r="F6"/>
      <c r="G6"/>
      <c r="H6"/>
      <c r="I6"/>
      <c r="J6"/>
      <c r="K6"/>
      <c r="L6"/>
      <c r="M6"/>
    </row>
    <row r="7" spans="1:13" ht="27.75" customHeight="1" thickBot="1" x14ac:dyDescent="0.55000000000000004">
      <c r="A7"/>
      <c r="B7"/>
      <c r="C7"/>
      <c r="D7"/>
      <c r="E7"/>
      <c r="F7"/>
      <c r="G7"/>
      <c r="H7"/>
      <c r="I7"/>
      <c r="J7"/>
      <c r="K7"/>
      <c r="L7"/>
      <c r="M7"/>
    </row>
    <row r="8" spans="1:13" ht="27" customHeight="1" thickBot="1" x14ac:dyDescent="0.55000000000000004">
      <c r="A8"/>
      <c r="B8" s="81" t="s">
        <v>12</v>
      </c>
      <c r="C8" s="94" t="s">
        <v>13</v>
      </c>
      <c r="D8" s="95"/>
      <c r="E8"/>
      <c r="F8" t="s">
        <v>15</v>
      </c>
      <c r="G8">
        <f>IF(C8="With vial adaptor (with cap)", 52.425,51.063)</f>
        <v>52.424999999999997</v>
      </c>
      <c r="H8" t="s">
        <v>13</v>
      </c>
      <c r="I8"/>
      <c r="J8"/>
      <c r="K8"/>
      <c r="L8"/>
      <c r="M8"/>
    </row>
    <row r="9" spans="1:13" x14ac:dyDescent="0.5">
      <c r="A9"/>
      <c r="B9" s="82"/>
      <c r="C9"/>
      <c r="D9"/>
      <c r="E9"/>
      <c r="F9" t="s">
        <v>4</v>
      </c>
      <c r="G9">
        <v>80.692999999999998</v>
      </c>
      <c r="H9" t="s">
        <v>14</v>
      </c>
      <c r="I9"/>
      <c r="J9"/>
      <c r="K9"/>
      <c r="L9"/>
      <c r="M9"/>
    </row>
    <row r="10" spans="1:13" ht="98.25" customHeight="1" x14ac:dyDescent="0.6">
      <c r="A10" s="91" t="s">
        <v>48</v>
      </c>
      <c r="B10" s="91"/>
      <c r="C10" s="91"/>
      <c r="D10" s="91"/>
      <c r="E10"/>
      <c r="F10"/>
      <c r="G10"/>
      <c r="H10"/>
      <c r="I10"/>
      <c r="J10"/>
      <c r="K10"/>
      <c r="L10"/>
      <c r="M10"/>
    </row>
  </sheetData>
  <sheetProtection algorithmName="SHA-512" hashValue="LoDeWkNLgDul/et09yhGzTeEzXsmr0Ctunh6DLJl9YEIvAHdhZ9WJXZM6MVqhCJWSaUH+aZq/9g7UGzPiQG3Nw==" saltValue="Nd+xh0NI/hwWupDSd5It4Q==" spinCount="100000" sheet="1" objects="1" scenarios="1"/>
  <mergeCells count="5">
    <mergeCell ref="A10:D10"/>
    <mergeCell ref="A1:D1"/>
    <mergeCell ref="B3:B4"/>
    <mergeCell ref="C8:D8"/>
    <mergeCell ref="A6:D6"/>
  </mergeCells>
  <dataValidations count="1">
    <dataValidation type="list" allowBlank="1" showInputMessage="1" showErrorMessage="1" sqref="C8" xr:uid="{FDCAA543-3A9A-B741-9D25-19C678D3C3F2}">
      <formula1>$H$8:$H$9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89"/>
  <sheetViews>
    <sheetView tabSelected="1" topLeftCell="E1" zoomScale="120" zoomScaleNormal="120" zoomScalePageLayoutView="120" workbookViewId="0">
      <pane ySplit="5" topLeftCell="A45" activePane="bottomLeft" state="frozen"/>
      <selection pane="bottomLeft" activeCell="K10" sqref="K10"/>
    </sheetView>
  </sheetViews>
  <sheetFormatPr defaultColWidth="3.41015625" defaultRowHeight="12.75" customHeight="1" x14ac:dyDescent="0.5"/>
  <cols>
    <col min="1" max="1" width="9.703125" style="58" customWidth="1"/>
    <col min="2" max="2" width="10.87890625" style="58" customWidth="1"/>
    <col min="3" max="3" width="9.41015625" style="58" customWidth="1"/>
    <col min="4" max="4" width="12.5859375" style="58" customWidth="1"/>
    <col min="5" max="5" width="16.1171875" style="59" customWidth="1"/>
    <col min="6" max="6" width="12.703125" style="59" customWidth="1"/>
    <col min="7" max="7" width="12.703125" style="60" customWidth="1"/>
    <col min="8" max="8" width="12.87890625" style="59" customWidth="1"/>
    <col min="9" max="10" width="14.29296875" style="59" customWidth="1"/>
    <col min="11" max="11" width="14.41015625" style="59" customWidth="1"/>
    <col min="12" max="12" width="14.41015625" style="61" customWidth="1"/>
    <col min="13" max="13" width="22.87890625" style="59" customWidth="1"/>
    <col min="14" max="14" width="44.87890625" style="59" customWidth="1"/>
    <col min="15" max="22" width="13.87890625" style="2" hidden="1" customWidth="1"/>
    <col min="23" max="23" width="14" style="2" hidden="1" customWidth="1"/>
    <col min="24" max="24" width="14.87890625" style="2" hidden="1" customWidth="1"/>
    <col min="25" max="25" width="18" style="2" hidden="1" customWidth="1"/>
    <col min="26" max="26" width="17.41015625" style="2" hidden="1" customWidth="1"/>
    <col min="27" max="27" width="18.29296875" style="2" hidden="1" customWidth="1"/>
    <col min="28" max="28" width="18.1171875" style="2" hidden="1" customWidth="1"/>
    <col min="29" max="29" width="16.41015625" style="2" hidden="1" customWidth="1"/>
    <col min="30" max="30" width="3.41015625" style="2" customWidth="1"/>
    <col min="31" max="16384" width="3.41015625" style="2"/>
  </cols>
  <sheetData>
    <row r="1" spans="1:30" ht="12.75" customHeight="1" x14ac:dyDescent="0.5">
      <c r="A1" s="1"/>
      <c r="B1" s="1"/>
      <c r="C1" s="1"/>
      <c r="D1" s="1"/>
      <c r="E1" s="2"/>
      <c r="F1" s="2"/>
      <c r="G1" s="3"/>
      <c r="H1" s="2"/>
      <c r="I1" s="2"/>
      <c r="J1" s="2"/>
      <c r="K1" s="2"/>
      <c r="L1" s="4"/>
      <c r="M1" s="2"/>
      <c r="N1" s="2"/>
    </row>
    <row r="2" spans="1:30" ht="12.75" customHeight="1" x14ac:dyDescent="0.5">
      <c r="A2" s="109" t="s">
        <v>47</v>
      </c>
      <c r="B2" s="109"/>
      <c r="C2" s="109"/>
      <c r="D2" s="109"/>
      <c r="E2" s="109"/>
      <c r="F2" s="109"/>
      <c r="G2" s="109"/>
      <c r="H2" s="109"/>
      <c r="I2" s="109"/>
      <c r="J2" s="109"/>
      <c r="K2" s="109"/>
      <c r="L2" s="109"/>
      <c r="M2" s="109"/>
      <c r="N2" s="2"/>
    </row>
    <row r="3" spans="1:30" ht="12.75" customHeight="1" x14ac:dyDescent="0.5">
      <c r="A3" s="109"/>
      <c r="B3" s="109"/>
      <c r="C3" s="109"/>
      <c r="D3" s="109"/>
      <c r="E3" s="109"/>
      <c r="F3" s="109"/>
      <c r="G3" s="109"/>
      <c r="H3" s="109"/>
      <c r="I3" s="109"/>
      <c r="J3" s="109"/>
      <c r="K3" s="109"/>
      <c r="L3" s="109"/>
      <c r="M3" s="109"/>
      <c r="N3" s="2"/>
    </row>
    <row r="4" spans="1:30" ht="52.5" customHeight="1" thickBot="1" x14ac:dyDescent="0.55000000000000004">
      <c r="A4" s="110"/>
      <c r="B4" s="110"/>
      <c r="C4" s="110"/>
      <c r="D4" s="110"/>
      <c r="E4" s="110"/>
      <c r="F4" s="110"/>
      <c r="G4" s="110"/>
      <c r="H4" s="110"/>
      <c r="I4" s="110"/>
      <c r="J4" s="110"/>
      <c r="K4" s="110"/>
      <c r="L4" s="110"/>
      <c r="M4" s="110"/>
      <c r="N4" s="2"/>
    </row>
    <row r="5" spans="1:30" s="7" customFormat="1" ht="78" customHeight="1" thickBot="1" x14ac:dyDescent="0.55000000000000004">
      <c r="A5" s="5" t="s">
        <v>38</v>
      </c>
      <c r="B5" s="90" t="s">
        <v>44</v>
      </c>
      <c r="C5" s="5" t="s">
        <v>34</v>
      </c>
      <c r="D5" s="5" t="s">
        <v>7</v>
      </c>
      <c r="E5" s="5" t="s">
        <v>31</v>
      </c>
      <c r="F5" s="6" t="s">
        <v>30</v>
      </c>
      <c r="G5" s="6" t="s">
        <v>0</v>
      </c>
      <c r="H5" s="6" t="s">
        <v>1</v>
      </c>
      <c r="I5" s="6" t="s">
        <v>32</v>
      </c>
      <c r="J5" s="6" t="s">
        <v>33</v>
      </c>
      <c r="K5" s="62" t="s">
        <v>2</v>
      </c>
      <c r="L5" s="63" t="s">
        <v>35</v>
      </c>
      <c r="M5" s="62" t="s">
        <v>8</v>
      </c>
      <c r="N5" s="5" t="s">
        <v>42</v>
      </c>
      <c r="O5" s="7" t="s">
        <v>16</v>
      </c>
      <c r="P5" s="7" t="s">
        <v>18</v>
      </c>
      <c r="Q5" s="7" t="s">
        <v>20</v>
      </c>
      <c r="R5" s="7" t="s">
        <v>22</v>
      </c>
      <c r="S5" s="7" t="s">
        <v>3</v>
      </c>
      <c r="T5" s="7" t="s">
        <v>23</v>
      </c>
      <c r="U5" s="7" t="s">
        <v>24</v>
      </c>
      <c r="W5" s="7" t="s">
        <v>17</v>
      </c>
      <c r="X5" s="7" t="s">
        <v>19</v>
      </c>
      <c r="Y5" s="7" t="s">
        <v>21</v>
      </c>
      <c r="Z5" s="7" t="s">
        <v>25</v>
      </c>
      <c r="AA5" s="7" t="s">
        <v>26</v>
      </c>
      <c r="AB5" s="7" t="s">
        <v>27</v>
      </c>
      <c r="AC5" s="7" t="s">
        <v>28</v>
      </c>
    </row>
    <row r="6" spans="1:30" s="15" customFormat="1" ht="15" customHeight="1" x14ac:dyDescent="0.45">
      <c r="A6" s="111" t="s">
        <v>43</v>
      </c>
      <c r="B6" s="106" t="s">
        <v>45</v>
      </c>
      <c r="C6" s="113" t="s">
        <v>5</v>
      </c>
      <c r="D6" s="8" t="s">
        <v>29</v>
      </c>
      <c r="E6" s="9" t="s">
        <v>37</v>
      </c>
      <c r="F6" s="10" t="s">
        <v>40</v>
      </c>
      <c r="G6" s="11" t="s">
        <v>40</v>
      </c>
      <c r="H6" s="10" t="s">
        <v>40</v>
      </c>
      <c r="I6" s="12" t="s">
        <v>41</v>
      </c>
      <c r="J6" s="12" t="s">
        <v>41</v>
      </c>
      <c r="K6" s="64" t="e">
        <f>S6</f>
        <v>#VALUE!</v>
      </c>
      <c r="L6" s="64" t="e">
        <f>(K6/T6)*100</f>
        <v>#VALUE!</v>
      </c>
      <c r="M6" s="65" t="e">
        <f>IF(OR(L6&lt;80, L6&gt;120),"YES, PROTOCOL DEVIATION","No")</f>
        <v>#VALUE!</v>
      </c>
      <c r="N6" s="13"/>
      <c r="O6" s="2">
        <f>'General information'!G8</f>
        <v>52.424999999999997</v>
      </c>
      <c r="P6" s="4">
        <v>1.07</v>
      </c>
      <c r="Q6" s="14">
        <f>O6+40*P6</f>
        <v>95.224999999999994</v>
      </c>
      <c r="R6" s="2" t="e">
        <f>Q6*2-(I6+J6)</f>
        <v>#VALUE!</v>
      </c>
      <c r="S6" s="2" t="e">
        <f>R6/P6</f>
        <v>#VALUE!</v>
      </c>
      <c r="T6" s="2">
        <f>'General information'!C4*5</f>
        <v>65</v>
      </c>
      <c r="U6" s="2">
        <f>'General information'!D4*5</f>
        <v>65</v>
      </c>
      <c r="V6" s="2"/>
      <c r="W6" s="2"/>
      <c r="X6" s="2"/>
      <c r="Y6" s="2"/>
      <c r="Z6" s="2"/>
      <c r="AA6" s="2"/>
      <c r="AB6" s="2"/>
      <c r="AC6" s="2"/>
    </row>
    <row r="7" spans="1:30" s="15" customFormat="1" ht="15" customHeight="1" thickBot="1" x14ac:dyDescent="0.5">
      <c r="A7" s="112"/>
      <c r="B7" s="107"/>
      <c r="C7" s="114"/>
      <c r="D7" s="16" t="s">
        <v>4</v>
      </c>
      <c r="E7" s="17" t="s">
        <v>37</v>
      </c>
      <c r="F7" s="18" t="s">
        <v>40</v>
      </c>
      <c r="G7" s="19" t="s">
        <v>40</v>
      </c>
      <c r="H7" s="18" t="s">
        <v>40</v>
      </c>
      <c r="I7" s="20" t="s">
        <v>41</v>
      </c>
      <c r="J7" s="20" t="s">
        <v>41</v>
      </c>
      <c r="K7" s="66" t="e">
        <f>AA7</f>
        <v>#VALUE!</v>
      </c>
      <c r="L7" s="66" t="e">
        <f>K7/AB7*100</f>
        <v>#VALUE!</v>
      </c>
      <c r="M7" s="67" t="e">
        <f>IF(OR(L7&lt;80, L7&gt;120),"YES, PROTOCOL DEVIATION","No")</f>
        <v>#VALUE!</v>
      </c>
      <c r="N7" s="21"/>
      <c r="O7" s="2"/>
      <c r="P7" s="2"/>
      <c r="Q7" s="2"/>
      <c r="R7" s="2"/>
      <c r="S7" s="2"/>
      <c r="T7" s="2"/>
      <c r="U7" s="2"/>
      <c r="V7" s="2"/>
      <c r="W7" s="2">
        <f>'General information'!G9</f>
        <v>80.692999999999998</v>
      </c>
      <c r="X7" s="2">
        <v>1.0166999999999999</v>
      </c>
      <c r="Y7" s="2">
        <f>W7+40*X7</f>
        <v>121.36099999999999</v>
      </c>
      <c r="Z7" s="2" t="e">
        <f>Y7*2-(I7+J7)</f>
        <v>#VALUE!</v>
      </c>
      <c r="AA7" s="2" t="e">
        <f>Z7/X7</f>
        <v>#VALUE!</v>
      </c>
      <c r="AB7" s="2">
        <f>'General information'!C4*5</f>
        <v>65</v>
      </c>
      <c r="AC7" s="2">
        <f>'General information'!D4*5</f>
        <v>65</v>
      </c>
    </row>
    <row r="8" spans="1:30" ht="15" customHeight="1" x14ac:dyDescent="0.45">
      <c r="A8" s="112"/>
      <c r="B8" s="107"/>
      <c r="C8" s="113" t="s">
        <v>6</v>
      </c>
      <c r="D8" s="8" t="s">
        <v>29</v>
      </c>
      <c r="E8" s="9" t="s">
        <v>37</v>
      </c>
      <c r="F8" s="10" t="s">
        <v>40</v>
      </c>
      <c r="G8" s="11" t="s">
        <v>40</v>
      </c>
      <c r="H8" s="10" t="s">
        <v>40</v>
      </c>
      <c r="I8" s="12" t="s">
        <v>41</v>
      </c>
      <c r="J8" s="12" t="s">
        <v>41</v>
      </c>
      <c r="K8" s="64" t="e">
        <f>S8</f>
        <v>#VALUE!</v>
      </c>
      <c r="L8" s="64" t="e">
        <f>S8/U6*100</f>
        <v>#VALUE!</v>
      </c>
      <c r="M8" s="65" t="e">
        <f t="shared" ref="M8:M71" si="0">IF(OR(L8&lt;80, L8&gt;120),"YES, PROTOCOL DEVIATION","No")</f>
        <v>#VALUE!</v>
      </c>
      <c r="N8" s="13"/>
      <c r="R8" s="14" t="e">
        <f>Q6*2-(I8+J8)</f>
        <v>#VALUE!</v>
      </c>
      <c r="S8" s="22" t="e">
        <f>R8/P6</f>
        <v>#VALUE!</v>
      </c>
    </row>
    <row r="9" spans="1:30" ht="15" customHeight="1" thickBot="1" x14ac:dyDescent="0.5">
      <c r="A9" s="112"/>
      <c r="B9" s="108"/>
      <c r="C9" s="114"/>
      <c r="D9" s="23" t="s">
        <v>4</v>
      </c>
      <c r="E9" s="24" t="s">
        <v>37</v>
      </c>
      <c r="F9" s="25" t="s">
        <v>40</v>
      </c>
      <c r="G9" s="26" t="s">
        <v>40</v>
      </c>
      <c r="H9" s="25" t="s">
        <v>40</v>
      </c>
      <c r="I9" s="27" t="s">
        <v>41</v>
      </c>
      <c r="J9" s="27" t="s">
        <v>41</v>
      </c>
      <c r="K9" s="68" t="e">
        <f>AA9</f>
        <v>#VALUE!</v>
      </c>
      <c r="L9" s="68" t="e">
        <f>(K9/AC7)*100</f>
        <v>#VALUE!</v>
      </c>
      <c r="M9" s="69" t="e">
        <f t="shared" si="0"/>
        <v>#VALUE!</v>
      </c>
      <c r="N9" s="28"/>
      <c r="Z9" s="2" t="e">
        <f>Y7*2-(I9+J9)</f>
        <v>#VALUE!</v>
      </c>
      <c r="AA9" s="2" t="e">
        <f>Z9/X7</f>
        <v>#VALUE!</v>
      </c>
    </row>
    <row r="10" spans="1:30" s="34" customFormat="1" ht="15" customHeight="1" x14ac:dyDescent="0.45">
      <c r="A10" s="115" t="s">
        <v>36</v>
      </c>
      <c r="B10" s="99" t="s">
        <v>46</v>
      </c>
      <c r="C10" s="102" t="s">
        <v>5</v>
      </c>
      <c r="D10" s="29" t="s">
        <v>29</v>
      </c>
      <c r="E10" s="30" t="s">
        <v>37</v>
      </c>
      <c r="F10" s="31" t="s">
        <v>40</v>
      </c>
      <c r="G10" s="31" t="s">
        <v>40</v>
      </c>
      <c r="H10" s="31" t="s">
        <v>40</v>
      </c>
      <c r="I10" s="32" t="s">
        <v>41</v>
      </c>
      <c r="J10" s="32" t="s">
        <v>41</v>
      </c>
      <c r="K10" s="70" t="e">
        <f>S10</f>
        <v>#VALUE!</v>
      </c>
      <c r="L10" s="70" t="e">
        <f>(K10/T10)*100</f>
        <v>#VALUE!</v>
      </c>
      <c r="M10" s="71" t="e">
        <f t="shared" si="0"/>
        <v>#VALUE!</v>
      </c>
      <c r="N10" s="33"/>
      <c r="O10" s="2">
        <f>'General information'!G8</f>
        <v>52.424999999999997</v>
      </c>
      <c r="P10" s="4">
        <v>1.07</v>
      </c>
      <c r="Q10" s="14">
        <f>O10+40*P10</f>
        <v>95.224999999999994</v>
      </c>
      <c r="R10" s="2" t="e">
        <f>Q10*2-(I10+J10)</f>
        <v>#VALUE!</v>
      </c>
      <c r="S10" s="2" t="e">
        <f>R10/P10</f>
        <v>#VALUE!</v>
      </c>
      <c r="T10" s="2">
        <f>'General information'!C4*5</f>
        <v>65</v>
      </c>
      <c r="U10" s="2">
        <f>'General information'!D4*5</f>
        <v>65</v>
      </c>
      <c r="V10" s="2"/>
      <c r="W10" s="2"/>
      <c r="X10" s="2"/>
      <c r="Y10" s="2"/>
      <c r="Z10" s="2"/>
      <c r="AA10" s="2"/>
      <c r="AB10" s="2"/>
      <c r="AC10" s="2"/>
      <c r="AD10" s="2"/>
    </row>
    <row r="11" spans="1:30" s="34" customFormat="1" ht="15" customHeight="1" thickBot="1" x14ac:dyDescent="0.5">
      <c r="A11" s="116"/>
      <c r="B11" s="100"/>
      <c r="C11" s="103"/>
      <c r="D11" s="35" t="s">
        <v>4</v>
      </c>
      <c r="E11" s="36" t="s">
        <v>37</v>
      </c>
      <c r="F11" s="37" t="s">
        <v>40</v>
      </c>
      <c r="G11" s="37" t="s">
        <v>40</v>
      </c>
      <c r="H11" s="37" t="s">
        <v>40</v>
      </c>
      <c r="I11" s="38" t="s">
        <v>41</v>
      </c>
      <c r="J11" s="38" t="s">
        <v>41</v>
      </c>
      <c r="K11" s="72" t="e">
        <f>AA11</f>
        <v>#VALUE!</v>
      </c>
      <c r="L11" s="72" t="e">
        <f>K11/AB11*100</f>
        <v>#VALUE!</v>
      </c>
      <c r="M11" s="73" t="e">
        <f t="shared" si="0"/>
        <v>#VALUE!</v>
      </c>
      <c r="N11" s="39"/>
      <c r="O11" s="2"/>
      <c r="P11" s="2"/>
      <c r="Q11" s="2"/>
      <c r="R11" s="2"/>
      <c r="S11" s="2"/>
      <c r="T11" s="2"/>
      <c r="U11" s="2"/>
      <c r="V11" s="2"/>
      <c r="W11" s="2">
        <f>'General information'!G9</f>
        <v>80.692999999999998</v>
      </c>
      <c r="X11" s="2">
        <v>1.0166999999999999</v>
      </c>
      <c r="Y11" s="2">
        <f>W11+40*X11</f>
        <v>121.36099999999999</v>
      </c>
      <c r="Z11" s="2" t="e">
        <f>Y11*2-(I11+J11)</f>
        <v>#VALUE!</v>
      </c>
      <c r="AA11" s="2" t="e">
        <f>Z11/X11</f>
        <v>#VALUE!</v>
      </c>
      <c r="AB11" s="2">
        <f>'General information'!C4*5</f>
        <v>65</v>
      </c>
      <c r="AC11" s="2">
        <f>'General information'!D4*5</f>
        <v>65</v>
      </c>
      <c r="AD11" s="2"/>
    </row>
    <row r="12" spans="1:30" s="34" customFormat="1" ht="15" customHeight="1" x14ac:dyDescent="0.45">
      <c r="A12" s="116"/>
      <c r="B12" s="100"/>
      <c r="C12" s="102" t="s">
        <v>6</v>
      </c>
      <c r="D12" s="29" t="s">
        <v>29</v>
      </c>
      <c r="E12" s="30" t="s">
        <v>37</v>
      </c>
      <c r="F12" s="31" t="s">
        <v>40</v>
      </c>
      <c r="G12" s="31" t="s">
        <v>40</v>
      </c>
      <c r="H12" s="31" t="s">
        <v>40</v>
      </c>
      <c r="I12" s="40" t="s">
        <v>41</v>
      </c>
      <c r="J12" s="40" t="s">
        <v>41</v>
      </c>
      <c r="K12" s="70" t="e">
        <f>S12</f>
        <v>#VALUE!</v>
      </c>
      <c r="L12" s="70" t="e">
        <f>S12/U10*100</f>
        <v>#VALUE!</v>
      </c>
      <c r="M12" s="71" t="e">
        <f t="shared" si="0"/>
        <v>#VALUE!</v>
      </c>
      <c r="N12" s="33"/>
      <c r="O12" s="2"/>
      <c r="P12" s="2"/>
      <c r="Q12" s="2"/>
      <c r="R12" s="14" t="e">
        <f>Q10*2-(I12+J12)</f>
        <v>#VALUE!</v>
      </c>
      <c r="S12" s="22" t="e">
        <f>R12/P10</f>
        <v>#VALUE!</v>
      </c>
      <c r="T12" s="2"/>
      <c r="U12" s="2"/>
      <c r="V12" s="2"/>
      <c r="W12" s="2"/>
      <c r="X12" s="2"/>
      <c r="Y12" s="2"/>
      <c r="Z12" s="2"/>
      <c r="AA12" s="2"/>
      <c r="AB12" s="2"/>
      <c r="AC12" s="2"/>
      <c r="AD12" s="2"/>
    </row>
    <row r="13" spans="1:30" s="34" customFormat="1" ht="15" customHeight="1" thickBot="1" x14ac:dyDescent="0.5">
      <c r="A13" s="117"/>
      <c r="B13" s="101"/>
      <c r="C13" s="103"/>
      <c r="D13" s="35" t="s">
        <v>4</v>
      </c>
      <c r="E13" s="36" t="s">
        <v>37</v>
      </c>
      <c r="F13" s="37" t="s">
        <v>40</v>
      </c>
      <c r="G13" s="37" t="s">
        <v>40</v>
      </c>
      <c r="H13" s="37" t="s">
        <v>40</v>
      </c>
      <c r="I13" s="38" t="s">
        <v>41</v>
      </c>
      <c r="J13" s="38" t="s">
        <v>41</v>
      </c>
      <c r="K13" s="72" t="e">
        <f>AA13</f>
        <v>#VALUE!</v>
      </c>
      <c r="L13" s="72" t="e">
        <f>(K13/AC11)*100</f>
        <v>#VALUE!</v>
      </c>
      <c r="M13" s="73" t="e">
        <f t="shared" si="0"/>
        <v>#VALUE!</v>
      </c>
      <c r="N13" s="39"/>
      <c r="O13" s="2"/>
      <c r="P13" s="2"/>
      <c r="Q13" s="2"/>
      <c r="R13" s="2"/>
      <c r="S13" s="2"/>
      <c r="T13" s="2"/>
      <c r="U13" s="2"/>
      <c r="V13" s="2"/>
      <c r="W13" s="2"/>
      <c r="X13" s="2"/>
      <c r="Y13" s="2"/>
      <c r="Z13" s="2" t="e">
        <f>Y11*2-(I13+J13)</f>
        <v>#VALUE!</v>
      </c>
      <c r="AA13" s="2" t="e">
        <f>Z13/X11</f>
        <v>#VALUE!</v>
      </c>
      <c r="AB13" s="2"/>
      <c r="AC13" s="2"/>
      <c r="AD13" s="2"/>
    </row>
    <row r="14" spans="1:30" ht="15" customHeight="1" x14ac:dyDescent="0.45">
      <c r="A14" s="118" t="s">
        <v>36</v>
      </c>
      <c r="B14" s="96" t="s">
        <v>46</v>
      </c>
      <c r="C14" s="104" t="s">
        <v>5</v>
      </c>
      <c r="D14" s="41" t="s">
        <v>29</v>
      </c>
      <c r="E14" s="42" t="s">
        <v>37</v>
      </c>
      <c r="F14" s="43" t="s">
        <v>40</v>
      </c>
      <c r="G14" s="43" t="s">
        <v>40</v>
      </c>
      <c r="H14" s="43" t="s">
        <v>40</v>
      </c>
      <c r="I14" s="44" t="s">
        <v>41</v>
      </c>
      <c r="J14" s="44" t="s">
        <v>41</v>
      </c>
      <c r="K14" s="74" t="e">
        <f>S14</f>
        <v>#VALUE!</v>
      </c>
      <c r="L14" s="74" t="e">
        <f>(K14/T14)*100</f>
        <v>#VALUE!</v>
      </c>
      <c r="M14" s="71" t="e">
        <f t="shared" si="0"/>
        <v>#VALUE!</v>
      </c>
      <c r="N14" s="45"/>
      <c r="O14" s="2">
        <f>'General information'!G8</f>
        <v>52.424999999999997</v>
      </c>
      <c r="P14" s="4">
        <v>1.07</v>
      </c>
      <c r="Q14" s="14">
        <f>O14+40*P14</f>
        <v>95.224999999999994</v>
      </c>
      <c r="R14" s="2" t="e">
        <f>Q14*2-(I14+J14)</f>
        <v>#VALUE!</v>
      </c>
      <c r="S14" s="2" t="e">
        <f>R14/P14</f>
        <v>#VALUE!</v>
      </c>
      <c r="T14" s="2">
        <f>'General information'!C4*5</f>
        <v>65</v>
      </c>
      <c r="U14" s="2">
        <f>'General information'!D4*5</f>
        <v>65</v>
      </c>
    </row>
    <row r="15" spans="1:30" ht="15" customHeight="1" thickBot="1" x14ac:dyDescent="0.5">
      <c r="A15" s="119"/>
      <c r="B15" s="97"/>
      <c r="C15" s="105"/>
      <c r="D15" s="46" t="s">
        <v>4</v>
      </c>
      <c r="E15" s="47" t="s">
        <v>37</v>
      </c>
      <c r="F15" s="48" t="s">
        <v>40</v>
      </c>
      <c r="G15" s="48" t="s">
        <v>40</v>
      </c>
      <c r="H15" s="48" t="s">
        <v>40</v>
      </c>
      <c r="I15" s="49" t="s">
        <v>41</v>
      </c>
      <c r="J15" s="49" t="s">
        <v>41</v>
      </c>
      <c r="K15" s="75" t="e">
        <f>AA15</f>
        <v>#VALUE!</v>
      </c>
      <c r="L15" s="75" t="e">
        <f>K15/AB15*100</f>
        <v>#VALUE!</v>
      </c>
      <c r="M15" s="73" t="e">
        <f t="shared" si="0"/>
        <v>#VALUE!</v>
      </c>
      <c r="N15" s="50"/>
      <c r="W15" s="2">
        <f>'General information'!G9</f>
        <v>80.692999999999998</v>
      </c>
      <c r="X15" s="2">
        <v>1.0166999999999999</v>
      </c>
      <c r="Y15" s="2">
        <f>W15+40*X15</f>
        <v>121.36099999999999</v>
      </c>
      <c r="Z15" s="2" t="e">
        <f>Y15*2-(I15+J15)</f>
        <v>#VALUE!</v>
      </c>
      <c r="AA15" s="2" t="e">
        <f>Z15/X15</f>
        <v>#VALUE!</v>
      </c>
      <c r="AB15" s="2">
        <f>'General information'!C4*5</f>
        <v>65</v>
      </c>
      <c r="AC15" s="2">
        <f>'General information'!D4*5</f>
        <v>65</v>
      </c>
    </row>
    <row r="16" spans="1:30" ht="15" customHeight="1" x14ac:dyDescent="0.45">
      <c r="A16" s="119"/>
      <c r="B16" s="97"/>
      <c r="C16" s="104" t="s">
        <v>6</v>
      </c>
      <c r="D16" s="41" t="s">
        <v>29</v>
      </c>
      <c r="E16" s="42" t="s">
        <v>37</v>
      </c>
      <c r="F16" s="43" t="s">
        <v>40</v>
      </c>
      <c r="G16" s="43" t="s">
        <v>40</v>
      </c>
      <c r="H16" s="43" t="s">
        <v>40</v>
      </c>
      <c r="I16" s="44" t="s">
        <v>41</v>
      </c>
      <c r="J16" s="44" t="s">
        <v>41</v>
      </c>
      <c r="K16" s="74" t="e">
        <f>S16</f>
        <v>#VALUE!</v>
      </c>
      <c r="L16" s="74" t="e">
        <f>S16/U14*100</f>
        <v>#VALUE!</v>
      </c>
      <c r="M16" s="71" t="e">
        <f t="shared" si="0"/>
        <v>#VALUE!</v>
      </c>
      <c r="N16" s="45"/>
      <c r="R16" s="14" t="e">
        <f>Q14*2-(I16+J16)</f>
        <v>#VALUE!</v>
      </c>
      <c r="S16" s="22" t="e">
        <f>R16/P14</f>
        <v>#VALUE!</v>
      </c>
    </row>
    <row r="17" spans="1:29" ht="15" customHeight="1" thickBot="1" x14ac:dyDescent="0.5">
      <c r="A17" s="120"/>
      <c r="B17" s="98"/>
      <c r="C17" s="105"/>
      <c r="D17" s="46" t="s">
        <v>4</v>
      </c>
      <c r="E17" s="47" t="s">
        <v>37</v>
      </c>
      <c r="F17" s="48" t="s">
        <v>40</v>
      </c>
      <c r="G17" s="48" t="s">
        <v>40</v>
      </c>
      <c r="H17" s="48" t="s">
        <v>40</v>
      </c>
      <c r="I17" s="49" t="s">
        <v>41</v>
      </c>
      <c r="J17" s="49" t="s">
        <v>41</v>
      </c>
      <c r="K17" s="75" t="e">
        <f>AA17</f>
        <v>#VALUE!</v>
      </c>
      <c r="L17" s="75" t="e">
        <f>(K17/AC15)*100</f>
        <v>#VALUE!</v>
      </c>
      <c r="M17" s="73" t="e">
        <f t="shared" si="0"/>
        <v>#VALUE!</v>
      </c>
      <c r="N17" s="50"/>
      <c r="Z17" s="2" t="e">
        <f>Y15*2-(I17+J17)</f>
        <v>#VALUE!</v>
      </c>
      <c r="AA17" s="2" t="e">
        <f>Z17/X15</f>
        <v>#VALUE!</v>
      </c>
    </row>
    <row r="18" spans="1:29" ht="15" customHeight="1" x14ac:dyDescent="0.45">
      <c r="A18" s="115" t="s">
        <v>36</v>
      </c>
      <c r="B18" s="99" t="s">
        <v>46</v>
      </c>
      <c r="C18" s="102" t="s">
        <v>5</v>
      </c>
      <c r="D18" s="29" t="s">
        <v>29</v>
      </c>
      <c r="E18" s="30" t="s">
        <v>37</v>
      </c>
      <c r="F18" s="31" t="s">
        <v>40</v>
      </c>
      <c r="G18" s="31" t="s">
        <v>40</v>
      </c>
      <c r="H18" s="31" t="s">
        <v>40</v>
      </c>
      <c r="I18" s="32" t="s">
        <v>41</v>
      </c>
      <c r="J18" s="32" t="s">
        <v>41</v>
      </c>
      <c r="K18" s="70" t="e">
        <f>S18</f>
        <v>#VALUE!</v>
      </c>
      <c r="L18" s="70" t="e">
        <f>(K18/T18)*100</f>
        <v>#VALUE!</v>
      </c>
      <c r="M18" s="76" t="e">
        <f t="shared" si="0"/>
        <v>#VALUE!</v>
      </c>
      <c r="N18" s="51"/>
      <c r="O18" s="2">
        <f>'General information'!G8</f>
        <v>52.424999999999997</v>
      </c>
      <c r="P18" s="4">
        <v>1.07</v>
      </c>
      <c r="Q18" s="14">
        <f>O18+40*P18</f>
        <v>95.224999999999994</v>
      </c>
      <c r="R18" s="2" t="e">
        <f>Q18*2-(I18+J18)</f>
        <v>#VALUE!</v>
      </c>
      <c r="S18" s="2" t="e">
        <f>R18/P18</f>
        <v>#VALUE!</v>
      </c>
      <c r="T18" s="2">
        <f>'General information'!C4*5</f>
        <v>65</v>
      </c>
      <c r="U18" s="2">
        <f>'General information'!D4*5</f>
        <v>65</v>
      </c>
    </row>
    <row r="19" spans="1:29" ht="15" customHeight="1" thickBot="1" x14ac:dyDescent="0.5">
      <c r="A19" s="116"/>
      <c r="B19" s="100"/>
      <c r="C19" s="103"/>
      <c r="D19" s="35" t="s">
        <v>4</v>
      </c>
      <c r="E19" s="36" t="s">
        <v>37</v>
      </c>
      <c r="F19" s="37" t="s">
        <v>40</v>
      </c>
      <c r="G19" s="37" t="s">
        <v>40</v>
      </c>
      <c r="H19" s="37" t="s">
        <v>40</v>
      </c>
      <c r="I19" s="38" t="s">
        <v>41</v>
      </c>
      <c r="J19" s="38" t="s">
        <v>41</v>
      </c>
      <c r="K19" s="72" t="e">
        <f>AA19</f>
        <v>#VALUE!</v>
      </c>
      <c r="L19" s="72" t="e">
        <f>K19/AB19*100</f>
        <v>#VALUE!</v>
      </c>
      <c r="M19" s="77" t="e">
        <f t="shared" si="0"/>
        <v>#VALUE!</v>
      </c>
      <c r="N19" s="52"/>
      <c r="W19" s="2">
        <f>'General information'!G9</f>
        <v>80.692999999999998</v>
      </c>
      <c r="X19" s="2">
        <v>1.0166999999999999</v>
      </c>
      <c r="Y19" s="2">
        <f>W19+40*X19</f>
        <v>121.36099999999999</v>
      </c>
      <c r="Z19" s="2" t="e">
        <f>Y19*2-(I19+J19)</f>
        <v>#VALUE!</v>
      </c>
      <c r="AA19" s="2" t="e">
        <f>Z19/X19</f>
        <v>#VALUE!</v>
      </c>
      <c r="AB19" s="2">
        <f>'General information'!C4*5</f>
        <v>65</v>
      </c>
      <c r="AC19" s="2">
        <f>'General information'!D4*5</f>
        <v>65</v>
      </c>
    </row>
    <row r="20" spans="1:29" ht="15" customHeight="1" x14ac:dyDescent="0.45">
      <c r="A20" s="116"/>
      <c r="B20" s="100"/>
      <c r="C20" s="102" t="s">
        <v>6</v>
      </c>
      <c r="D20" s="29" t="s">
        <v>29</v>
      </c>
      <c r="E20" s="30" t="s">
        <v>37</v>
      </c>
      <c r="F20" s="31" t="s">
        <v>40</v>
      </c>
      <c r="G20" s="31" t="s">
        <v>40</v>
      </c>
      <c r="H20" s="31" t="s">
        <v>40</v>
      </c>
      <c r="I20" s="40" t="s">
        <v>41</v>
      </c>
      <c r="J20" s="40" t="s">
        <v>41</v>
      </c>
      <c r="K20" s="70" t="e">
        <f>S20</f>
        <v>#VALUE!</v>
      </c>
      <c r="L20" s="70" t="e">
        <f>S20/U18*100</f>
        <v>#VALUE!</v>
      </c>
      <c r="M20" s="76" t="e">
        <f t="shared" si="0"/>
        <v>#VALUE!</v>
      </c>
      <c r="N20" s="51"/>
      <c r="R20" s="14" t="e">
        <f>Q18*2-(I20+J20)</f>
        <v>#VALUE!</v>
      </c>
      <c r="S20" s="22" t="e">
        <f>R20/P18</f>
        <v>#VALUE!</v>
      </c>
    </row>
    <row r="21" spans="1:29" ht="15" customHeight="1" thickBot="1" x14ac:dyDescent="0.5">
      <c r="A21" s="117"/>
      <c r="B21" s="101"/>
      <c r="C21" s="103"/>
      <c r="D21" s="35" t="s">
        <v>4</v>
      </c>
      <c r="E21" s="36" t="s">
        <v>37</v>
      </c>
      <c r="F21" s="37" t="s">
        <v>40</v>
      </c>
      <c r="G21" s="37" t="s">
        <v>40</v>
      </c>
      <c r="H21" s="37" t="s">
        <v>40</v>
      </c>
      <c r="I21" s="38" t="s">
        <v>41</v>
      </c>
      <c r="J21" s="38" t="s">
        <v>41</v>
      </c>
      <c r="K21" s="72" t="e">
        <f>AA21</f>
        <v>#VALUE!</v>
      </c>
      <c r="L21" s="72" t="e">
        <f>(K21/AC19)*100</f>
        <v>#VALUE!</v>
      </c>
      <c r="M21" s="77" t="e">
        <f t="shared" si="0"/>
        <v>#VALUE!</v>
      </c>
      <c r="N21" s="52"/>
      <c r="Z21" s="2" t="e">
        <f>Y19*2-(I21+J21)</f>
        <v>#VALUE!</v>
      </c>
      <c r="AA21" s="2" t="e">
        <f>Z21/X19</f>
        <v>#VALUE!</v>
      </c>
    </row>
    <row r="22" spans="1:29" ht="12.75" customHeight="1" x14ac:dyDescent="0.45">
      <c r="A22" s="118" t="s">
        <v>36</v>
      </c>
      <c r="B22" s="96" t="s">
        <v>46</v>
      </c>
      <c r="C22" s="104" t="s">
        <v>5</v>
      </c>
      <c r="D22" s="41" t="s">
        <v>29</v>
      </c>
      <c r="E22" s="42" t="s">
        <v>37</v>
      </c>
      <c r="F22" s="43" t="s">
        <v>40</v>
      </c>
      <c r="G22" s="43" t="s">
        <v>40</v>
      </c>
      <c r="H22" s="43" t="s">
        <v>40</v>
      </c>
      <c r="I22" s="44" t="s">
        <v>41</v>
      </c>
      <c r="J22" s="44" t="s">
        <v>41</v>
      </c>
      <c r="K22" s="74" t="e">
        <f>S22</f>
        <v>#VALUE!</v>
      </c>
      <c r="L22" s="74" t="e">
        <f>(K22/T22)*100</f>
        <v>#VALUE!</v>
      </c>
      <c r="M22" s="71" t="e">
        <f t="shared" si="0"/>
        <v>#VALUE!</v>
      </c>
      <c r="N22" s="45"/>
      <c r="O22" s="2">
        <v>52.424999999999997</v>
      </c>
      <c r="P22" s="4">
        <v>1.07</v>
      </c>
      <c r="Q22" s="14">
        <f>O22+40*P22</f>
        <v>95.224999999999994</v>
      </c>
      <c r="R22" s="2" t="e">
        <f>Q22*2-(I22+J22)</f>
        <v>#VALUE!</v>
      </c>
      <c r="S22" s="2" t="e">
        <f>R22/P22</f>
        <v>#VALUE!</v>
      </c>
      <c r="T22" s="2">
        <f>'General information'!C4*5</f>
        <v>65</v>
      </c>
      <c r="U22" s="2">
        <f>'General information'!D4*5</f>
        <v>65</v>
      </c>
    </row>
    <row r="23" spans="1:29" ht="12.75" customHeight="1" thickBot="1" x14ac:dyDescent="0.5">
      <c r="A23" s="119"/>
      <c r="B23" s="97"/>
      <c r="C23" s="105"/>
      <c r="D23" s="46" t="s">
        <v>4</v>
      </c>
      <c r="E23" s="47" t="s">
        <v>37</v>
      </c>
      <c r="F23" s="48" t="s">
        <v>40</v>
      </c>
      <c r="G23" s="48" t="s">
        <v>40</v>
      </c>
      <c r="H23" s="48" t="s">
        <v>40</v>
      </c>
      <c r="I23" s="49" t="s">
        <v>41</v>
      </c>
      <c r="J23" s="49" t="s">
        <v>41</v>
      </c>
      <c r="K23" s="75" t="e">
        <f>AA23</f>
        <v>#VALUE!</v>
      </c>
      <c r="L23" s="75" t="e">
        <f>K23/AB23*100</f>
        <v>#VALUE!</v>
      </c>
      <c r="M23" s="73" t="e">
        <f t="shared" si="0"/>
        <v>#VALUE!</v>
      </c>
      <c r="N23" s="50"/>
      <c r="W23" s="2">
        <f>'General information'!G9</f>
        <v>80.692999999999998</v>
      </c>
      <c r="X23" s="2">
        <v>1.0166999999999999</v>
      </c>
      <c r="Y23" s="2">
        <f>W23+40*X23</f>
        <v>121.36099999999999</v>
      </c>
      <c r="Z23" s="2" t="e">
        <f>Y23*2-(I23+J23)</f>
        <v>#VALUE!</v>
      </c>
      <c r="AA23" s="2" t="e">
        <f>Z23/X23</f>
        <v>#VALUE!</v>
      </c>
      <c r="AB23" s="2">
        <f>'General information'!C4*5</f>
        <v>65</v>
      </c>
      <c r="AC23" s="2">
        <f>'General information'!D4*5</f>
        <v>65</v>
      </c>
    </row>
    <row r="24" spans="1:29" ht="12.75" customHeight="1" x14ac:dyDescent="0.45">
      <c r="A24" s="119"/>
      <c r="B24" s="97"/>
      <c r="C24" s="104" t="s">
        <v>6</v>
      </c>
      <c r="D24" s="41" t="s">
        <v>29</v>
      </c>
      <c r="E24" s="42" t="s">
        <v>37</v>
      </c>
      <c r="F24" s="43" t="s">
        <v>40</v>
      </c>
      <c r="G24" s="43" t="s">
        <v>40</v>
      </c>
      <c r="H24" s="43" t="s">
        <v>40</v>
      </c>
      <c r="I24" s="44" t="s">
        <v>41</v>
      </c>
      <c r="J24" s="44" t="s">
        <v>41</v>
      </c>
      <c r="K24" s="74" t="e">
        <f>S24</f>
        <v>#VALUE!</v>
      </c>
      <c r="L24" s="74" t="e">
        <f>S24/U22*100</f>
        <v>#VALUE!</v>
      </c>
      <c r="M24" s="71" t="e">
        <f t="shared" si="0"/>
        <v>#VALUE!</v>
      </c>
      <c r="N24" s="45"/>
      <c r="R24" s="14" t="e">
        <f>Q22*2-(I24+J24)</f>
        <v>#VALUE!</v>
      </c>
      <c r="S24" s="22" t="e">
        <f>R24/P22</f>
        <v>#VALUE!</v>
      </c>
    </row>
    <row r="25" spans="1:29" ht="12.75" customHeight="1" thickBot="1" x14ac:dyDescent="0.5">
      <c r="A25" s="120"/>
      <c r="B25" s="98"/>
      <c r="C25" s="105"/>
      <c r="D25" s="46" t="s">
        <v>4</v>
      </c>
      <c r="E25" s="47" t="s">
        <v>37</v>
      </c>
      <c r="F25" s="48" t="s">
        <v>40</v>
      </c>
      <c r="G25" s="48" t="s">
        <v>40</v>
      </c>
      <c r="H25" s="48" t="s">
        <v>40</v>
      </c>
      <c r="I25" s="49" t="s">
        <v>41</v>
      </c>
      <c r="J25" s="49" t="s">
        <v>41</v>
      </c>
      <c r="K25" s="75" t="e">
        <f>AA25</f>
        <v>#VALUE!</v>
      </c>
      <c r="L25" s="75" t="e">
        <f>(K25/AC23)*100</f>
        <v>#VALUE!</v>
      </c>
      <c r="M25" s="73" t="e">
        <f t="shared" si="0"/>
        <v>#VALUE!</v>
      </c>
      <c r="N25" s="50"/>
      <c r="Z25" s="2" t="e">
        <f>Y23*2-(I25+J25)</f>
        <v>#VALUE!</v>
      </c>
      <c r="AA25" s="2" t="e">
        <f>Z25/X23</f>
        <v>#VALUE!</v>
      </c>
    </row>
    <row r="26" spans="1:29" ht="12.75" customHeight="1" x14ac:dyDescent="0.45">
      <c r="A26" s="115" t="s">
        <v>36</v>
      </c>
      <c r="B26" s="99" t="s">
        <v>46</v>
      </c>
      <c r="C26" s="102" t="s">
        <v>5</v>
      </c>
      <c r="D26" s="29" t="s">
        <v>29</v>
      </c>
      <c r="E26" s="30" t="s">
        <v>37</v>
      </c>
      <c r="F26" s="31" t="s">
        <v>40</v>
      </c>
      <c r="G26" s="31" t="s">
        <v>40</v>
      </c>
      <c r="H26" s="31" t="s">
        <v>40</v>
      </c>
      <c r="I26" s="32" t="s">
        <v>41</v>
      </c>
      <c r="J26" s="32" t="s">
        <v>41</v>
      </c>
      <c r="K26" s="70" t="e">
        <f>S26</f>
        <v>#VALUE!</v>
      </c>
      <c r="L26" s="70" t="e">
        <f>(K26/T26)*100</f>
        <v>#VALUE!</v>
      </c>
      <c r="M26" s="76" t="e">
        <f t="shared" si="0"/>
        <v>#VALUE!</v>
      </c>
      <c r="N26" s="51"/>
      <c r="O26" s="2">
        <v>52.424999999999997</v>
      </c>
      <c r="P26" s="4">
        <v>1.07</v>
      </c>
      <c r="Q26" s="14">
        <f>O26+40*P26</f>
        <v>95.224999999999994</v>
      </c>
      <c r="R26" s="2" t="e">
        <f>Q26*2-(I26+J26)</f>
        <v>#VALUE!</v>
      </c>
      <c r="S26" s="2" t="e">
        <f>R26/P26</f>
        <v>#VALUE!</v>
      </c>
      <c r="T26" s="2">
        <f>'General information'!C4*5</f>
        <v>65</v>
      </c>
      <c r="U26" s="2">
        <f>'General information'!D4*5</f>
        <v>65</v>
      </c>
    </row>
    <row r="27" spans="1:29" ht="12.75" customHeight="1" thickBot="1" x14ac:dyDescent="0.5">
      <c r="A27" s="116"/>
      <c r="B27" s="100"/>
      <c r="C27" s="103"/>
      <c r="D27" s="35" t="s">
        <v>4</v>
      </c>
      <c r="E27" s="36" t="s">
        <v>37</v>
      </c>
      <c r="F27" s="37" t="s">
        <v>40</v>
      </c>
      <c r="G27" s="37" t="s">
        <v>40</v>
      </c>
      <c r="H27" s="37" t="s">
        <v>40</v>
      </c>
      <c r="I27" s="38" t="s">
        <v>41</v>
      </c>
      <c r="J27" s="38" t="s">
        <v>41</v>
      </c>
      <c r="K27" s="72" t="e">
        <f>AA27</f>
        <v>#VALUE!</v>
      </c>
      <c r="L27" s="72" t="e">
        <f>K27/AB27*100</f>
        <v>#VALUE!</v>
      </c>
      <c r="M27" s="77" t="e">
        <f t="shared" si="0"/>
        <v>#VALUE!</v>
      </c>
      <c r="N27" s="52"/>
      <c r="W27" s="2">
        <f>'General information'!G9</f>
        <v>80.692999999999998</v>
      </c>
      <c r="X27" s="2">
        <v>1.0166999999999999</v>
      </c>
      <c r="Y27" s="2">
        <f>W27+40*X27</f>
        <v>121.36099999999999</v>
      </c>
      <c r="Z27" s="2" t="e">
        <f>Y27*2-(I27+J27)</f>
        <v>#VALUE!</v>
      </c>
      <c r="AA27" s="2" t="e">
        <f>Z27/X27</f>
        <v>#VALUE!</v>
      </c>
      <c r="AB27" s="2">
        <f>'General information'!C4*5</f>
        <v>65</v>
      </c>
      <c r="AC27" s="2">
        <f>'General information'!D4*5</f>
        <v>65</v>
      </c>
    </row>
    <row r="28" spans="1:29" ht="12.75" customHeight="1" x14ac:dyDescent="0.45">
      <c r="A28" s="116"/>
      <c r="B28" s="100"/>
      <c r="C28" s="102" t="s">
        <v>6</v>
      </c>
      <c r="D28" s="29" t="s">
        <v>29</v>
      </c>
      <c r="E28" s="30" t="s">
        <v>37</v>
      </c>
      <c r="F28" s="31" t="s">
        <v>40</v>
      </c>
      <c r="G28" s="31" t="s">
        <v>40</v>
      </c>
      <c r="H28" s="31" t="s">
        <v>40</v>
      </c>
      <c r="I28" s="40" t="s">
        <v>41</v>
      </c>
      <c r="J28" s="40" t="s">
        <v>41</v>
      </c>
      <c r="K28" s="70" t="e">
        <f>S28</f>
        <v>#VALUE!</v>
      </c>
      <c r="L28" s="70" t="e">
        <f>S28/U26*100</f>
        <v>#VALUE!</v>
      </c>
      <c r="M28" s="76" t="e">
        <f t="shared" si="0"/>
        <v>#VALUE!</v>
      </c>
      <c r="N28" s="51"/>
      <c r="R28" s="14" t="e">
        <f>Q26*2-(I28+J28)</f>
        <v>#VALUE!</v>
      </c>
      <c r="S28" s="22" t="e">
        <f>R28/P26</f>
        <v>#VALUE!</v>
      </c>
    </row>
    <row r="29" spans="1:29" ht="12.75" customHeight="1" thickBot="1" x14ac:dyDescent="0.5">
      <c r="A29" s="117"/>
      <c r="B29" s="101"/>
      <c r="C29" s="103"/>
      <c r="D29" s="35" t="s">
        <v>4</v>
      </c>
      <c r="E29" s="36" t="s">
        <v>37</v>
      </c>
      <c r="F29" s="37" t="s">
        <v>40</v>
      </c>
      <c r="G29" s="37" t="s">
        <v>40</v>
      </c>
      <c r="H29" s="37" t="s">
        <v>40</v>
      </c>
      <c r="I29" s="38" t="s">
        <v>41</v>
      </c>
      <c r="J29" s="38" t="s">
        <v>41</v>
      </c>
      <c r="K29" s="72" t="e">
        <f>AA29</f>
        <v>#VALUE!</v>
      </c>
      <c r="L29" s="72" t="e">
        <f>(K29/AC27)*100</f>
        <v>#VALUE!</v>
      </c>
      <c r="M29" s="77" t="e">
        <f t="shared" si="0"/>
        <v>#VALUE!</v>
      </c>
      <c r="N29" s="52"/>
      <c r="Z29" s="2" t="e">
        <f>Y27*2-(I29+J29)</f>
        <v>#VALUE!</v>
      </c>
      <c r="AA29" s="2" t="e">
        <f>Z29/X27</f>
        <v>#VALUE!</v>
      </c>
    </row>
    <row r="30" spans="1:29" ht="12.75" customHeight="1" x14ac:dyDescent="0.45">
      <c r="A30" s="118" t="s">
        <v>36</v>
      </c>
      <c r="B30" s="96" t="s">
        <v>46</v>
      </c>
      <c r="C30" s="104" t="s">
        <v>5</v>
      </c>
      <c r="D30" s="41" t="s">
        <v>29</v>
      </c>
      <c r="E30" s="42" t="s">
        <v>37</v>
      </c>
      <c r="F30" s="43" t="s">
        <v>40</v>
      </c>
      <c r="G30" s="43" t="s">
        <v>40</v>
      </c>
      <c r="H30" s="43" t="s">
        <v>40</v>
      </c>
      <c r="I30" s="44" t="s">
        <v>41</v>
      </c>
      <c r="J30" s="44" t="s">
        <v>41</v>
      </c>
      <c r="K30" s="74" t="e">
        <f>S30</f>
        <v>#VALUE!</v>
      </c>
      <c r="L30" s="74" t="e">
        <f>(K30/T30)*100</f>
        <v>#VALUE!</v>
      </c>
      <c r="M30" s="71" t="e">
        <f t="shared" si="0"/>
        <v>#VALUE!</v>
      </c>
      <c r="N30" s="45"/>
      <c r="O30" s="2">
        <v>52.424999999999997</v>
      </c>
      <c r="P30" s="4">
        <v>1.07</v>
      </c>
      <c r="Q30" s="14">
        <f>O30+40*P30</f>
        <v>95.224999999999994</v>
      </c>
      <c r="R30" s="2" t="e">
        <f>Q30*2-(I30+J30)</f>
        <v>#VALUE!</v>
      </c>
      <c r="S30" s="2" t="e">
        <f>R30/P30</f>
        <v>#VALUE!</v>
      </c>
      <c r="T30" s="2">
        <f>'General information'!C4*5</f>
        <v>65</v>
      </c>
      <c r="U30" s="2">
        <f>'General information'!D4*5</f>
        <v>65</v>
      </c>
    </row>
    <row r="31" spans="1:29" ht="12.75" customHeight="1" thickBot="1" x14ac:dyDescent="0.5">
      <c r="A31" s="119"/>
      <c r="B31" s="97"/>
      <c r="C31" s="105"/>
      <c r="D31" s="46" t="s">
        <v>4</v>
      </c>
      <c r="E31" s="47" t="s">
        <v>37</v>
      </c>
      <c r="F31" s="48" t="s">
        <v>40</v>
      </c>
      <c r="G31" s="48" t="s">
        <v>40</v>
      </c>
      <c r="H31" s="48" t="s">
        <v>40</v>
      </c>
      <c r="I31" s="49" t="s">
        <v>41</v>
      </c>
      <c r="J31" s="49" t="s">
        <v>41</v>
      </c>
      <c r="K31" s="75" t="e">
        <f>AA31</f>
        <v>#VALUE!</v>
      </c>
      <c r="L31" s="75" t="e">
        <f>K31/AB31*100</f>
        <v>#VALUE!</v>
      </c>
      <c r="M31" s="73" t="e">
        <f t="shared" si="0"/>
        <v>#VALUE!</v>
      </c>
      <c r="N31" s="50"/>
      <c r="W31" s="2">
        <f>'General information'!G9</f>
        <v>80.692999999999998</v>
      </c>
      <c r="X31" s="2">
        <v>1.0166999999999999</v>
      </c>
      <c r="Y31" s="2">
        <f>W31+40*X31</f>
        <v>121.36099999999999</v>
      </c>
      <c r="Z31" s="2" t="e">
        <f>Y31*2-(I31+J31)</f>
        <v>#VALUE!</v>
      </c>
      <c r="AA31" s="2" t="e">
        <f>Z31/X31</f>
        <v>#VALUE!</v>
      </c>
      <c r="AB31" s="2">
        <f>'General information'!C4*5</f>
        <v>65</v>
      </c>
      <c r="AC31" s="2">
        <f>'General information'!D4*5</f>
        <v>65</v>
      </c>
    </row>
    <row r="32" spans="1:29" ht="12.75" customHeight="1" x14ac:dyDescent="0.45">
      <c r="A32" s="119"/>
      <c r="B32" s="97"/>
      <c r="C32" s="104" t="s">
        <v>6</v>
      </c>
      <c r="D32" s="41" t="s">
        <v>29</v>
      </c>
      <c r="E32" s="42" t="s">
        <v>37</v>
      </c>
      <c r="F32" s="43" t="s">
        <v>40</v>
      </c>
      <c r="G32" s="43" t="s">
        <v>40</v>
      </c>
      <c r="H32" s="43" t="s">
        <v>40</v>
      </c>
      <c r="I32" s="44" t="s">
        <v>41</v>
      </c>
      <c r="J32" s="44" t="s">
        <v>41</v>
      </c>
      <c r="K32" s="74" t="e">
        <f>S32</f>
        <v>#VALUE!</v>
      </c>
      <c r="L32" s="74" t="e">
        <f>S32/U30*100</f>
        <v>#VALUE!</v>
      </c>
      <c r="M32" s="71" t="e">
        <f t="shared" si="0"/>
        <v>#VALUE!</v>
      </c>
      <c r="N32" s="45"/>
      <c r="R32" s="14" t="e">
        <f>Q30*2-(I32+J32)</f>
        <v>#VALUE!</v>
      </c>
      <c r="S32" s="22" t="e">
        <f>R32/P30</f>
        <v>#VALUE!</v>
      </c>
    </row>
    <row r="33" spans="1:29" ht="12.75" customHeight="1" thickBot="1" x14ac:dyDescent="0.5">
      <c r="A33" s="120"/>
      <c r="B33" s="98"/>
      <c r="C33" s="105"/>
      <c r="D33" s="46" t="s">
        <v>4</v>
      </c>
      <c r="E33" s="47" t="s">
        <v>37</v>
      </c>
      <c r="F33" s="48" t="s">
        <v>40</v>
      </c>
      <c r="G33" s="48" t="s">
        <v>40</v>
      </c>
      <c r="H33" s="48" t="s">
        <v>40</v>
      </c>
      <c r="I33" s="49" t="s">
        <v>41</v>
      </c>
      <c r="J33" s="49" t="s">
        <v>41</v>
      </c>
      <c r="K33" s="75" t="e">
        <f>AA33</f>
        <v>#VALUE!</v>
      </c>
      <c r="L33" s="75" t="e">
        <f>(K33/AC31)*100</f>
        <v>#VALUE!</v>
      </c>
      <c r="M33" s="73" t="e">
        <f t="shared" si="0"/>
        <v>#VALUE!</v>
      </c>
      <c r="N33" s="50"/>
      <c r="Z33" s="2" t="e">
        <f>Y31*2-(I33+J33)</f>
        <v>#VALUE!</v>
      </c>
      <c r="AA33" s="2" t="e">
        <f>Z33/X31</f>
        <v>#VALUE!</v>
      </c>
    </row>
    <row r="34" spans="1:29" ht="12.75" customHeight="1" x14ac:dyDescent="0.45">
      <c r="A34" s="115" t="s">
        <v>36</v>
      </c>
      <c r="B34" s="99" t="s">
        <v>46</v>
      </c>
      <c r="C34" s="102" t="s">
        <v>5</v>
      </c>
      <c r="D34" s="29" t="s">
        <v>29</v>
      </c>
      <c r="E34" s="30" t="s">
        <v>37</v>
      </c>
      <c r="F34" s="31" t="s">
        <v>40</v>
      </c>
      <c r="G34" s="31" t="s">
        <v>40</v>
      </c>
      <c r="H34" s="31" t="s">
        <v>40</v>
      </c>
      <c r="I34" s="32" t="s">
        <v>41</v>
      </c>
      <c r="J34" s="32" t="s">
        <v>41</v>
      </c>
      <c r="K34" s="70" t="e">
        <f>S34</f>
        <v>#VALUE!</v>
      </c>
      <c r="L34" s="70" t="e">
        <f>(K34/T34)*100</f>
        <v>#VALUE!</v>
      </c>
      <c r="M34" s="76" t="e">
        <f t="shared" si="0"/>
        <v>#VALUE!</v>
      </c>
      <c r="N34" s="51"/>
      <c r="O34" s="2">
        <v>52.424999999999997</v>
      </c>
      <c r="P34" s="4">
        <v>1.07</v>
      </c>
      <c r="Q34" s="14">
        <f>O34+40*P34</f>
        <v>95.224999999999994</v>
      </c>
      <c r="R34" s="2" t="e">
        <f>Q34*2-(I34+J34)</f>
        <v>#VALUE!</v>
      </c>
      <c r="S34" s="2" t="e">
        <f>R34/P34</f>
        <v>#VALUE!</v>
      </c>
      <c r="T34" s="2">
        <f>'General information'!C4*5</f>
        <v>65</v>
      </c>
      <c r="U34" s="2">
        <f>'General information'!D4*5</f>
        <v>65</v>
      </c>
    </row>
    <row r="35" spans="1:29" ht="12.75" customHeight="1" thickBot="1" x14ac:dyDescent="0.5">
      <c r="A35" s="116"/>
      <c r="B35" s="100"/>
      <c r="C35" s="103"/>
      <c r="D35" s="35" t="s">
        <v>4</v>
      </c>
      <c r="E35" s="36" t="s">
        <v>37</v>
      </c>
      <c r="F35" s="37" t="s">
        <v>40</v>
      </c>
      <c r="G35" s="37" t="s">
        <v>40</v>
      </c>
      <c r="H35" s="37" t="s">
        <v>40</v>
      </c>
      <c r="I35" s="38" t="s">
        <v>41</v>
      </c>
      <c r="J35" s="38" t="s">
        <v>41</v>
      </c>
      <c r="K35" s="72" t="e">
        <f>AA35</f>
        <v>#VALUE!</v>
      </c>
      <c r="L35" s="72" t="e">
        <f>K35/AB35*100</f>
        <v>#VALUE!</v>
      </c>
      <c r="M35" s="77" t="e">
        <f t="shared" si="0"/>
        <v>#VALUE!</v>
      </c>
      <c r="N35" s="52"/>
      <c r="W35" s="2">
        <f>'General information'!G9</f>
        <v>80.692999999999998</v>
      </c>
      <c r="X35" s="2">
        <v>1.0166999999999999</v>
      </c>
      <c r="Y35" s="2">
        <f>W35+40*X35</f>
        <v>121.36099999999999</v>
      </c>
      <c r="Z35" s="2" t="e">
        <f>Y35*2-(I35+J35)</f>
        <v>#VALUE!</v>
      </c>
      <c r="AA35" s="2" t="e">
        <f>Z35/X35</f>
        <v>#VALUE!</v>
      </c>
      <c r="AB35" s="2">
        <f>'General information'!C4*5</f>
        <v>65</v>
      </c>
      <c r="AC35" s="2">
        <f>'General information'!D4*5</f>
        <v>65</v>
      </c>
    </row>
    <row r="36" spans="1:29" ht="12.75" customHeight="1" x14ac:dyDescent="0.45">
      <c r="A36" s="116"/>
      <c r="B36" s="100"/>
      <c r="C36" s="102" t="s">
        <v>6</v>
      </c>
      <c r="D36" s="29" t="s">
        <v>29</v>
      </c>
      <c r="E36" s="30" t="s">
        <v>37</v>
      </c>
      <c r="F36" s="31" t="s">
        <v>40</v>
      </c>
      <c r="G36" s="31" t="s">
        <v>40</v>
      </c>
      <c r="H36" s="31" t="s">
        <v>40</v>
      </c>
      <c r="I36" s="40" t="s">
        <v>41</v>
      </c>
      <c r="J36" s="40" t="s">
        <v>41</v>
      </c>
      <c r="K36" s="70" t="e">
        <f>S36</f>
        <v>#VALUE!</v>
      </c>
      <c r="L36" s="70" t="e">
        <f>S36/U34*100</f>
        <v>#VALUE!</v>
      </c>
      <c r="M36" s="76" t="e">
        <f t="shared" si="0"/>
        <v>#VALUE!</v>
      </c>
      <c r="N36" s="51"/>
      <c r="R36" s="14" t="e">
        <f>Q34*2-(I36+J36)</f>
        <v>#VALUE!</v>
      </c>
      <c r="S36" s="22" t="e">
        <f>R36/P34</f>
        <v>#VALUE!</v>
      </c>
    </row>
    <row r="37" spans="1:29" ht="12.75" customHeight="1" thickBot="1" x14ac:dyDescent="0.5">
      <c r="A37" s="117"/>
      <c r="B37" s="101"/>
      <c r="C37" s="103"/>
      <c r="D37" s="35" t="s">
        <v>4</v>
      </c>
      <c r="E37" s="36" t="s">
        <v>37</v>
      </c>
      <c r="F37" s="37" t="s">
        <v>40</v>
      </c>
      <c r="G37" s="37" t="s">
        <v>40</v>
      </c>
      <c r="H37" s="37" t="s">
        <v>40</v>
      </c>
      <c r="I37" s="38" t="s">
        <v>41</v>
      </c>
      <c r="J37" s="38" t="s">
        <v>41</v>
      </c>
      <c r="K37" s="72" t="e">
        <f>AA37</f>
        <v>#VALUE!</v>
      </c>
      <c r="L37" s="72" t="e">
        <f>(K37/AC35)*100</f>
        <v>#VALUE!</v>
      </c>
      <c r="M37" s="77" t="e">
        <f t="shared" si="0"/>
        <v>#VALUE!</v>
      </c>
      <c r="N37" s="52"/>
      <c r="Z37" s="2" t="e">
        <f>Y35*2-(I37+J37)</f>
        <v>#VALUE!</v>
      </c>
      <c r="AA37" s="2" t="e">
        <f>Z37/X35</f>
        <v>#VALUE!</v>
      </c>
    </row>
    <row r="38" spans="1:29" ht="12.75" customHeight="1" x14ac:dyDescent="0.45">
      <c r="A38" s="118" t="s">
        <v>36</v>
      </c>
      <c r="B38" s="96" t="s">
        <v>46</v>
      </c>
      <c r="C38" s="104" t="s">
        <v>5</v>
      </c>
      <c r="D38" s="41" t="s">
        <v>29</v>
      </c>
      <c r="E38" s="42" t="s">
        <v>37</v>
      </c>
      <c r="F38" s="43" t="s">
        <v>40</v>
      </c>
      <c r="G38" s="43" t="s">
        <v>40</v>
      </c>
      <c r="H38" s="43" t="s">
        <v>40</v>
      </c>
      <c r="I38" s="44" t="s">
        <v>41</v>
      </c>
      <c r="J38" s="44" t="s">
        <v>41</v>
      </c>
      <c r="K38" s="74" t="e">
        <f>S38</f>
        <v>#VALUE!</v>
      </c>
      <c r="L38" s="74" t="e">
        <f>(K38/T38)*100</f>
        <v>#VALUE!</v>
      </c>
      <c r="M38" s="71" t="e">
        <f t="shared" si="0"/>
        <v>#VALUE!</v>
      </c>
      <c r="N38" s="45"/>
      <c r="O38" s="2">
        <v>52.424999999999997</v>
      </c>
      <c r="P38" s="4">
        <v>1.07</v>
      </c>
      <c r="Q38" s="14">
        <f>O38+40*P38</f>
        <v>95.224999999999994</v>
      </c>
      <c r="R38" s="2" t="e">
        <f>Q38*2-(I38+J38)</f>
        <v>#VALUE!</v>
      </c>
      <c r="S38" s="2" t="e">
        <f>R38/P38</f>
        <v>#VALUE!</v>
      </c>
      <c r="T38" s="2">
        <f>'General information'!C4*5</f>
        <v>65</v>
      </c>
      <c r="U38" s="2">
        <f>'General information'!D4*5</f>
        <v>65</v>
      </c>
    </row>
    <row r="39" spans="1:29" ht="12.75" customHeight="1" thickBot="1" x14ac:dyDescent="0.5">
      <c r="A39" s="119"/>
      <c r="B39" s="97"/>
      <c r="C39" s="105"/>
      <c r="D39" s="46" t="s">
        <v>4</v>
      </c>
      <c r="E39" s="47" t="s">
        <v>37</v>
      </c>
      <c r="F39" s="48" t="s">
        <v>40</v>
      </c>
      <c r="G39" s="48" t="s">
        <v>40</v>
      </c>
      <c r="H39" s="48" t="s">
        <v>40</v>
      </c>
      <c r="I39" s="49" t="s">
        <v>41</v>
      </c>
      <c r="J39" s="49" t="s">
        <v>41</v>
      </c>
      <c r="K39" s="75" t="e">
        <f>AA39</f>
        <v>#VALUE!</v>
      </c>
      <c r="L39" s="75" t="e">
        <f>K39/AB39*100</f>
        <v>#VALUE!</v>
      </c>
      <c r="M39" s="73" t="e">
        <f t="shared" si="0"/>
        <v>#VALUE!</v>
      </c>
      <c r="N39" s="50"/>
      <c r="W39" s="2">
        <f>'General information'!G9</f>
        <v>80.692999999999998</v>
      </c>
      <c r="X39" s="2">
        <v>1.0166999999999999</v>
      </c>
      <c r="Y39" s="2">
        <f>W39+40*X39</f>
        <v>121.36099999999999</v>
      </c>
      <c r="Z39" s="2" t="e">
        <f>Y39*2-(I39+J39)</f>
        <v>#VALUE!</v>
      </c>
      <c r="AA39" s="2" t="e">
        <f>Z39/X39</f>
        <v>#VALUE!</v>
      </c>
      <c r="AB39" s="2">
        <f>'General information'!C4*5</f>
        <v>65</v>
      </c>
      <c r="AC39" s="2">
        <f>'General information'!D4*5</f>
        <v>65</v>
      </c>
    </row>
    <row r="40" spans="1:29" ht="12.75" customHeight="1" x14ac:dyDescent="0.45">
      <c r="A40" s="119"/>
      <c r="B40" s="97"/>
      <c r="C40" s="104" t="s">
        <v>6</v>
      </c>
      <c r="D40" s="41" t="s">
        <v>29</v>
      </c>
      <c r="E40" s="42" t="s">
        <v>37</v>
      </c>
      <c r="F40" s="43" t="s">
        <v>40</v>
      </c>
      <c r="G40" s="43" t="s">
        <v>40</v>
      </c>
      <c r="H40" s="43" t="s">
        <v>40</v>
      </c>
      <c r="I40" s="44" t="s">
        <v>41</v>
      </c>
      <c r="J40" s="44" t="s">
        <v>41</v>
      </c>
      <c r="K40" s="74" t="e">
        <f>S40</f>
        <v>#VALUE!</v>
      </c>
      <c r="L40" s="74" t="e">
        <f>S40/U38*100</f>
        <v>#VALUE!</v>
      </c>
      <c r="M40" s="71" t="e">
        <f t="shared" si="0"/>
        <v>#VALUE!</v>
      </c>
      <c r="N40" s="45"/>
      <c r="R40" s="14" t="e">
        <f>Q38*2-(I40+J40)</f>
        <v>#VALUE!</v>
      </c>
      <c r="S40" s="22" t="e">
        <f>R40/P38</f>
        <v>#VALUE!</v>
      </c>
    </row>
    <row r="41" spans="1:29" ht="12.75" customHeight="1" thickBot="1" x14ac:dyDescent="0.5">
      <c r="A41" s="120"/>
      <c r="B41" s="98"/>
      <c r="C41" s="105"/>
      <c r="D41" s="46" t="s">
        <v>4</v>
      </c>
      <c r="E41" s="47" t="s">
        <v>37</v>
      </c>
      <c r="F41" s="48" t="s">
        <v>40</v>
      </c>
      <c r="G41" s="48" t="s">
        <v>40</v>
      </c>
      <c r="H41" s="48" t="s">
        <v>40</v>
      </c>
      <c r="I41" s="49" t="s">
        <v>41</v>
      </c>
      <c r="J41" s="49" t="s">
        <v>41</v>
      </c>
      <c r="K41" s="75" t="e">
        <f>AA41</f>
        <v>#VALUE!</v>
      </c>
      <c r="L41" s="75" t="e">
        <f>(K41/AC39)*100</f>
        <v>#VALUE!</v>
      </c>
      <c r="M41" s="73" t="e">
        <f t="shared" si="0"/>
        <v>#VALUE!</v>
      </c>
      <c r="N41" s="50"/>
      <c r="Z41" s="2" t="e">
        <f>Y39*2-(I41+J41)</f>
        <v>#VALUE!</v>
      </c>
      <c r="AA41" s="2" t="e">
        <f>Z41/X39</f>
        <v>#VALUE!</v>
      </c>
    </row>
    <row r="42" spans="1:29" ht="12.75" customHeight="1" x14ac:dyDescent="0.45">
      <c r="A42" s="115" t="s">
        <v>36</v>
      </c>
      <c r="B42" s="99" t="s">
        <v>46</v>
      </c>
      <c r="C42" s="102" t="s">
        <v>5</v>
      </c>
      <c r="D42" s="29" t="s">
        <v>29</v>
      </c>
      <c r="E42" s="30" t="s">
        <v>37</v>
      </c>
      <c r="F42" s="31" t="s">
        <v>40</v>
      </c>
      <c r="G42" s="31" t="s">
        <v>40</v>
      </c>
      <c r="H42" s="31" t="s">
        <v>40</v>
      </c>
      <c r="I42" s="32" t="s">
        <v>41</v>
      </c>
      <c r="J42" s="32" t="s">
        <v>41</v>
      </c>
      <c r="K42" s="70" t="e">
        <f>S42</f>
        <v>#VALUE!</v>
      </c>
      <c r="L42" s="70" t="e">
        <f>(K42/T42)*100</f>
        <v>#VALUE!</v>
      </c>
      <c r="M42" s="76" t="e">
        <f t="shared" si="0"/>
        <v>#VALUE!</v>
      </c>
      <c r="N42" s="51"/>
      <c r="O42" s="2">
        <v>52.424999999999997</v>
      </c>
      <c r="P42" s="4">
        <v>1.07</v>
      </c>
      <c r="Q42" s="14">
        <f>O42+40*P42</f>
        <v>95.224999999999994</v>
      </c>
      <c r="R42" s="2" t="e">
        <f>Q42*2-(I42+J42)</f>
        <v>#VALUE!</v>
      </c>
      <c r="S42" s="2" t="e">
        <f>R42/P42</f>
        <v>#VALUE!</v>
      </c>
      <c r="T42" s="2">
        <f>'General information'!C4*5</f>
        <v>65</v>
      </c>
      <c r="U42" s="2">
        <f>'General information'!D4*5</f>
        <v>65</v>
      </c>
    </row>
    <row r="43" spans="1:29" ht="12.75" customHeight="1" thickBot="1" x14ac:dyDescent="0.5">
      <c r="A43" s="116"/>
      <c r="B43" s="100"/>
      <c r="C43" s="103"/>
      <c r="D43" s="35" t="s">
        <v>4</v>
      </c>
      <c r="E43" s="36" t="s">
        <v>37</v>
      </c>
      <c r="F43" s="37" t="s">
        <v>40</v>
      </c>
      <c r="G43" s="37" t="s">
        <v>40</v>
      </c>
      <c r="H43" s="37" t="s">
        <v>40</v>
      </c>
      <c r="I43" s="38" t="s">
        <v>41</v>
      </c>
      <c r="J43" s="38" t="s">
        <v>41</v>
      </c>
      <c r="K43" s="72" t="e">
        <f>AA43</f>
        <v>#VALUE!</v>
      </c>
      <c r="L43" s="72" t="e">
        <f>K43/AB43*100</f>
        <v>#VALUE!</v>
      </c>
      <c r="M43" s="77" t="e">
        <f t="shared" si="0"/>
        <v>#VALUE!</v>
      </c>
      <c r="N43" s="52"/>
      <c r="W43" s="2">
        <f>'General information'!G9</f>
        <v>80.692999999999998</v>
      </c>
      <c r="X43" s="2">
        <v>1.0166999999999999</v>
      </c>
      <c r="Y43" s="2">
        <f>W43+40*X43</f>
        <v>121.36099999999999</v>
      </c>
      <c r="Z43" s="2" t="e">
        <f>Y43*2-(I43+J43)</f>
        <v>#VALUE!</v>
      </c>
      <c r="AA43" s="2" t="e">
        <f>Z43/X43</f>
        <v>#VALUE!</v>
      </c>
      <c r="AB43" s="2">
        <f>'General information'!C4*5</f>
        <v>65</v>
      </c>
      <c r="AC43" s="2">
        <f>'General information'!D4*5</f>
        <v>65</v>
      </c>
    </row>
    <row r="44" spans="1:29" ht="12.75" customHeight="1" x14ac:dyDescent="0.45">
      <c r="A44" s="116"/>
      <c r="B44" s="100"/>
      <c r="C44" s="102" t="s">
        <v>6</v>
      </c>
      <c r="D44" s="29" t="s">
        <v>29</v>
      </c>
      <c r="E44" s="30" t="s">
        <v>37</v>
      </c>
      <c r="F44" s="31" t="s">
        <v>40</v>
      </c>
      <c r="G44" s="31" t="s">
        <v>40</v>
      </c>
      <c r="H44" s="31" t="s">
        <v>40</v>
      </c>
      <c r="I44" s="40" t="s">
        <v>41</v>
      </c>
      <c r="J44" s="40" t="s">
        <v>41</v>
      </c>
      <c r="K44" s="70" t="e">
        <f>S44</f>
        <v>#VALUE!</v>
      </c>
      <c r="L44" s="70" t="e">
        <f>S44/U42*100</f>
        <v>#VALUE!</v>
      </c>
      <c r="M44" s="76" t="e">
        <f t="shared" si="0"/>
        <v>#VALUE!</v>
      </c>
      <c r="N44" s="51"/>
      <c r="R44" s="14" t="e">
        <f>Q42*2-(I44+J44)</f>
        <v>#VALUE!</v>
      </c>
      <c r="S44" s="22" t="e">
        <f>R44/P42</f>
        <v>#VALUE!</v>
      </c>
    </row>
    <row r="45" spans="1:29" ht="12.75" customHeight="1" thickBot="1" x14ac:dyDescent="0.5">
      <c r="A45" s="117"/>
      <c r="B45" s="101"/>
      <c r="C45" s="103"/>
      <c r="D45" s="35" t="s">
        <v>4</v>
      </c>
      <c r="E45" s="36" t="s">
        <v>37</v>
      </c>
      <c r="F45" s="37" t="s">
        <v>40</v>
      </c>
      <c r="G45" s="37" t="s">
        <v>40</v>
      </c>
      <c r="H45" s="37" t="s">
        <v>40</v>
      </c>
      <c r="I45" s="38" t="s">
        <v>41</v>
      </c>
      <c r="J45" s="38" t="s">
        <v>41</v>
      </c>
      <c r="K45" s="72" t="e">
        <f>AA45</f>
        <v>#VALUE!</v>
      </c>
      <c r="L45" s="72" t="e">
        <f>(K45/AC43)*100</f>
        <v>#VALUE!</v>
      </c>
      <c r="M45" s="77" t="e">
        <f t="shared" si="0"/>
        <v>#VALUE!</v>
      </c>
      <c r="N45" s="52"/>
      <c r="Z45" s="2" t="e">
        <f>Y43*2-(I45+J45)</f>
        <v>#VALUE!</v>
      </c>
      <c r="AA45" s="2" t="e">
        <f>Z45/X43</f>
        <v>#VALUE!</v>
      </c>
    </row>
    <row r="46" spans="1:29" ht="12.75" customHeight="1" x14ac:dyDescent="0.45">
      <c r="A46" s="118" t="s">
        <v>36</v>
      </c>
      <c r="B46" s="96" t="s">
        <v>46</v>
      </c>
      <c r="C46" s="104" t="s">
        <v>5</v>
      </c>
      <c r="D46" s="41" t="s">
        <v>29</v>
      </c>
      <c r="E46" s="42" t="s">
        <v>37</v>
      </c>
      <c r="F46" s="43" t="s">
        <v>40</v>
      </c>
      <c r="G46" s="43" t="s">
        <v>40</v>
      </c>
      <c r="H46" s="43" t="s">
        <v>40</v>
      </c>
      <c r="I46" s="44" t="s">
        <v>41</v>
      </c>
      <c r="J46" s="44" t="s">
        <v>41</v>
      </c>
      <c r="K46" s="74" t="e">
        <f>S46</f>
        <v>#VALUE!</v>
      </c>
      <c r="L46" s="74" t="e">
        <f>(K46/T46)*100</f>
        <v>#VALUE!</v>
      </c>
      <c r="M46" s="71" t="e">
        <f t="shared" si="0"/>
        <v>#VALUE!</v>
      </c>
      <c r="N46" s="45"/>
      <c r="O46" s="53">
        <v>52.424999999999997</v>
      </c>
      <c r="P46" s="4">
        <v>1.07</v>
      </c>
      <c r="Q46" s="14">
        <f>O46+40*P46</f>
        <v>95.224999999999994</v>
      </c>
      <c r="R46" s="2" t="e">
        <f>Q46*2-(I46+J46)</f>
        <v>#VALUE!</v>
      </c>
      <c r="S46" s="2" t="e">
        <f>R46/P46</f>
        <v>#VALUE!</v>
      </c>
      <c r="T46" s="53">
        <f>'General information'!C4*5</f>
        <v>65</v>
      </c>
      <c r="U46" s="53">
        <f>'General information'!D4*5</f>
        <v>65</v>
      </c>
    </row>
    <row r="47" spans="1:29" ht="12.75" customHeight="1" thickBot="1" x14ac:dyDescent="0.5">
      <c r="A47" s="119"/>
      <c r="B47" s="97"/>
      <c r="C47" s="105"/>
      <c r="D47" s="46" t="s">
        <v>4</v>
      </c>
      <c r="E47" s="47" t="s">
        <v>37</v>
      </c>
      <c r="F47" s="48" t="s">
        <v>40</v>
      </c>
      <c r="G47" s="48" t="s">
        <v>40</v>
      </c>
      <c r="H47" s="48" t="s">
        <v>40</v>
      </c>
      <c r="I47" s="49" t="s">
        <v>41</v>
      </c>
      <c r="J47" s="49" t="s">
        <v>41</v>
      </c>
      <c r="K47" s="75" t="e">
        <f>AA47</f>
        <v>#VALUE!</v>
      </c>
      <c r="L47" s="75" t="e">
        <f>K47/AB47*100</f>
        <v>#VALUE!</v>
      </c>
      <c r="M47" s="73" t="e">
        <f t="shared" si="0"/>
        <v>#VALUE!</v>
      </c>
      <c r="N47" s="50"/>
      <c r="W47" s="53">
        <f>'General information'!G9</f>
        <v>80.692999999999998</v>
      </c>
      <c r="X47" s="2">
        <v>1.0166999999999999</v>
      </c>
      <c r="Y47" s="2">
        <f>W47+40*X47</f>
        <v>121.36099999999999</v>
      </c>
      <c r="Z47" s="2" t="e">
        <f>Y47*2-(I47+J47)</f>
        <v>#VALUE!</v>
      </c>
      <c r="AA47" s="2" t="e">
        <f>Z47/X47</f>
        <v>#VALUE!</v>
      </c>
      <c r="AB47" s="53">
        <f>'General information'!C4*5</f>
        <v>65</v>
      </c>
      <c r="AC47" s="53">
        <f>'General information'!D4*5</f>
        <v>65</v>
      </c>
    </row>
    <row r="48" spans="1:29" ht="12.75" customHeight="1" x14ac:dyDescent="0.45">
      <c r="A48" s="119"/>
      <c r="B48" s="97"/>
      <c r="C48" s="104" t="s">
        <v>6</v>
      </c>
      <c r="D48" s="41" t="s">
        <v>29</v>
      </c>
      <c r="E48" s="42" t="s">
        <v>37</v>
      </c>
      <c r="F48" s="43" t="s">
        <v>40</v>
      </c>
      <c r="G48" s="43" t="s">
        <v>40</v>
      </c>
      <c r="H48" s="43" t="s">
        <v>40</v>
      </c>
      <c r="I48" s="44" t="s">
        <v>41</v>
      </c>
      <c r="J48" s="44" t="s">
        <v>41</v>
      </c>
      <c r="K48" s="74" t="e">
        <f>S48</f>
        <v>#VALUE!</v>
      </c>
      <c r="L48" s="74" t="e">
        <f>S48/U46*100</f>
        <v>#VALUE!</v>
      </c>
      <c r="M48" s="71" t="e">
        <f t="shared" si="0"/>
        <v>#VALUE!</v>
      </c>
      <c r="N48" s="45"/>
      <c r="R48" s="14" t="e">
        <f>Q46*2-(I48+J48)</f>
        <v>#VALUE!</v>
      </c>
      <c r="S48" s="22" t="e">
        <f>R48/P46</f>
        <v>#VALUE!</v>
      </c>
    </row>
    <row r="49" spans="1:29" ht="12.75" customHeight="1" thickBot="1" x14ac:dyDescent="0.5">
      <c r="A49" s="120"/>
      <c r="B49" s="98"/>
      <c r="C49" s="105"/>
      <c r="D49" s="46" t="s">
        <v>4</v>
      </c>
      <c r="E49" s="47" t="s">
        <v>37</v>
      </c>
      <c r="F49" s="48" t="s">
        <v>40</v>
      </c>
      <c r="G49" s="48" t="s">
        <v>40</v>
      </c>
      <c r="H49" s="48" t="s">
        <v>40</v>
      </c>
      <c r="I49" s="49" t="s">
        <v>41</v>
      </c>
      <c r="J49" s="49" t="s">
        <v>41</v>
      </c>
      <c r="K49" s="75" t="e">
        <f>AA49</f>
        <v>#VALUE!</v>
      </c>
      <c r="L49" s="75" t="e">
        <f>(K49/AC47)*100</f>
        <v>#VALUE!</v>
      </c>
      <c r="M49" s="73" t="e">
        <f t="shared" si="0"/>
        <v>#VALUE!</v>
      </c>
      <c r="N49" s="50"/>
      <c r="Z49" s="2" t="e">
        <f>Y47*2-(I49+J49)</f>
        <v>#VALUE!</v>
      </c>
      <c r="AA49" s="2" t="e">
        <f>Z49/X47</f>
        <v>#VALUE!</v>
      </c>
    </row>
    <row r="50" spans="1:29" ht="12.75" customHeight="1" x14ac:dyDescent="0.45">
      <c r="A50" s="115" t="s">
        <v>36</v>
      </c>
      <c r="B50" s="99" t="s">
        <v>46</v>
      </c>
      <c r="C50" s="102" t="s">
        <v>5</v>
      </c>
      <c r="D50" s="29" t="s">
        <v>29</v>
      </c>
      <c r="E50" s="30" t="s">
        <v>37</v>
      </c>
      <c r="F50" s="31" t="s">
        <v>40</v>
      </c>
      <c r="G50" s="31" t="s">
        <v>40</v>
      </c>
      <c r="H50" s="31" t="s">
        <v>40</v>
      </c>
      <c r="I50" s="32" t="s">
        <v>41</v>
      </c>
      <c r="J50" s="32" t="s">
        <v>41</v>
      </c>
      <c r="K50" s="70" t="e">
        <f>S50</f>
        <v>#VALUE!</v>
      </c>
      <c r="L50" s="70" t="e">
        <f>(K50/T50)*100</f>
        <v>#VALUE!</v>
      </c>
      <c r="M50" s="76" t="e">
        <f t="shared" si="0"/>
        <v>#VALUE!</v>
      </c>
      <c r="N50" s="51"/>
      <c r="O50" s="53">
        <v>52.424999999999997</v>
      </c>
      <c r="P50" s="4">
        <v>1.07</v>
      </c>
      <c r="Q50" s="14">
        <f>O50+40*P50</f>
        <v>95.224999999999994</v>
      </c>
      <c r="R50" s="2" t="e">
        <f>Q50*2-(I50+J50)</f>
        <v>#VALUE!</v>
      </c>
      <c r="S50" s="2" t="e">
        <f>R50/P50</f>
        <v>#VALUE!</v>
      </c>
      <c r="T50" s="53">
        <f>'General information'!C4*5</f>
        <v>65</v>
      </c>
      <c r="U50" s="53">
        <f>'General information'!D4*5</f>
        <v>65</v>
      </c>
    </row>
    <row r="51" spans="1:29" ht="12.75" customHeight="1" thickBot="1" x14ac:dyDescent="0.5">
      <c r="A51" s="116"/>
      <c r="B51" s="100"/>
      <c r="C51" s="103"/>
      <c r="D51" s="35" t="s">
        <v>4</v>
      </c>
      <c r="E51" s="36" t="s">
        <v>37</v>
      </c>
      <c r="F51" s="37" t="s">
        <v>40</v>
      </c>
      <c r="G51" s="37" t="s">
        <v>40</v>
      </c>
      <c r="H51" s="37" t="s">
        <v>40</v>
      </c>
      <c r="I51" s="38" t="s">
        <v>41</v>
      </c>
      <c r="J51" s="38" t="s">
        <v>41</v>
      </c>
      <c r="K51" s="72" t="e">
        <f>AA51</f>
        <v>#VALUE!</v>
      </c>
      <c r="L51" s="72" t="e">
        <f>K51/AB51*100</f>
        <v>#VALUE!</v>
      </c>
      <c r="M51" s="77" t="e">
        <f t="shared" si="0"/>
        <v>#VALUE!</v>
      </c>
      <c r="N51" s="52"/>
      <c r="W51" s="53">
        <f>'General information'!G9</f>
        <v>80.692999999999998</v>
      </c>
      <c r="X51" s="2">
        <v>1.0166999999999999</v>
      </c>
      <c r="Y51" s="2">
        <f>W51+40*X51</f>
        <v>121.36099999999999</v>
      </c>
      <c r="Z51" s="2" t="e">
        <f>Y51*2-(I51+J51)</f>
        <v>#VALUE!</v>
      </c>
      <c r="AA51" s="2" t="e">
        <f>Z51/X51</f>
        <v>#VALUE!</v>
      </c>
      <c r="AB51" s="53">
        <f>'General information'!C4*5</f>
        <v>65</v>
      </c>
      <c r="AC51" s="53">
        <f>'General information'!D4*5</f>
        <v>65</v>
      </c>
    </row>
    <row r="52" spans="1:29" ht="12.75" customHeight="1" x14ac:dyDescent="0.45">
      <c r="A52" s="116"/>
      <c r="B52" s="100"/>
      <c r="C52" s="102" t="s">
        <v>6</v>
      </c>
      <c r="D52" s="29" t="s">
        <v>29</v>
      </c>
      <c r="E52" s="30" t="s">
        <v>37</v>
      </c>
      <c r="F52" s="31" t="s">
        <v>40</v>
      </c>
      <c r="G52" s="31" t="s">
        <v>40</v>
      </c>
      <c r="H52" s="31" t="s">
        <v>40</v>
      </c>
      <c r="I52" s="40" t="s">
        <v>41</v>
      </c>
      <c r="J52" s="40" t="s">
        <v>41</v>
      </c>
      <c r="K52" s="70" t="e">
        <f>S52</f>
        <v>#VALUE!</v>
      </c>
      <c r="L52" s="70" t="e">
        <f>S52/U50*100</f>
        <v>#VALUE!</v>
      </c>
      <c r="M52" s="76" t="e">
        <f t="shared" si="0"/>
        <v>#VALUE!</v>
      </c>
      <c r="N52" s="51"/>
      <c r="R52" s="14" t="e">
        <f>Q50*2-(I52+J52)</f>
        <v>#VALUE!</v>
      </c>
      <c r="S52" s="22" t="e">
        <f>R52/P50</f>
        <v>#VALUE!</v>
      </c>
    </row>
    <row r="53" spans="1:29" ht="12.75" customHeight="1" thickBot="1" x14ac:dyDescent="0.5">
      <c r="A53" s="117"/>
      <c r="B53" s="101"/>
      <c r="C53" s="103"/>
      <c r="D53" s="35" t="s">
        <v>4</v>
      </c>
      <c r="E53" s="36" t="s">
        <v>37</v>
      </c>
      <c r="F53" s="37" t="s">
        <v>40</v>
      </c>
      <c r="G53" s="37" t="s">
        <v>40</v>
      </c>
      <c r="H53" s="37" t="s">
        <v>40</v>
      </c>
      <c r="I53" s="38" t="s">
        <v>41</v>
      </c>
      <c r="J53" s="38" t="s">
        <v>41</v>
      </c>
      <c r="K53" s="72" t="e">
        <f>AA53</f>
        <v>#VALUE!</v>
      </c>
      <c r="L53" s="72" t="e">
        <f>(K53/AC51)*100</f>
        <v>#VALUE!</v>
      </c>
      <c r="M53" s="77" t="e">
        <f t="shared" si="0"/>
        <v>#VALUE!</v>
      </c>
      <c r="N53" s="52"/>
      <c r="Z53" s="2" t="e">
        <f>Y51*2-(I53+J53)</f>
        <v>#VALUE!</v>
      </c>
      <c r="AA53" s="2" t="e">
        <f>Z53/X51</f>
        <v>#VALUE!</v>
      </c>
    </row>
    <row r="54" spans="1:29" ht="12.75" customHeight="1" x14ac:dyDescent="0.45">
      <c r="A54" s="118" t="s">
        <v>36</v>
      </c>
      <c r="B54" s="96" t="s">
        <v>46</v>
      </c>
      <c r="C54" s="104" t="s">
        <v>5</v>
      </c>
      <c r="D54" s="41" t="s">
        <v>29</v>
      </c>
      <c r="E54" s="42" t="s">
        <v>37</v>
      </c>
      <c r="F54" s="43" t="s">
        <v>40</v>
      </c>
      <c r="G54" s="43" t="s">
        <v>40</v>
      </c>
      <c r="H54" s="43" t="s">
        <v>40</v>
      </c>
      <c r="I54" s="44" t="s">
        <v>41</v>
      </c>
      <c r="J54" s="44" t="s">
        <v>41</v>
      </c>
      <c r="K54" s="74" t="e">
        <f>S54</f>
        <v>#VALUE!</v>
      </c>
      <c r="L54" s="74" t="e">
        <f>(K54/T54)*100</f>
        <v>#VALUE!</v>
      </c>
      <c r="M54" s="71" t="e">
        <f t="shared" si="0"/>
        <v>#VALUE!</v>
      </c>
      <c r="N54" s="45"/>
      <c r="O54" s="53">
        <v>52.424999999999997</v>
      </c>
      <c r="P54" s="4">
        <v>1.07</v>
      </c>
      <c r="Q54" s="14">
        <f>O54+40*P54</f>
        <v>95.224999999999994</v>
      </c>
      <c r="R54" s="2" t="e">
        <f>Q54*2-(I54+J54)</f>
        <v>#VALUE!</v>
      </c>
      <c r="S54" s="2" t="e">
        <f>R54/P54</f>
        <v>#VALUE!</v>
      </c>
      <c r="T54" s="53">
        <f>'General information'!C4*5</f>
        <v>65</v>
      </c>
      <c r="U54" s="53">
        <f>'General information'!D4*5</f>
        <v>65</v>
      </c>
    </row>
    <row r="55" spans="1:29" ht="12.75" customHeight="1" thickBot="1" x14ac:dyDescent="0.5">
      <c r="A55" s="119"/>
      <c r="B55" s="97"/>
      <c r="C55" s="105"/>
      <c r="D55" s="46" t="s">
        <v>4</v>
      </c>
      <c r="E55" s="47" t="s">
        <v>37</v>
      </c>
      <c r="F55" s="48" t="s">
        <v>40</v>
      </c>
      <c r="G55" s="48" t="s">
        <v>40</v>
      </c>
      <c r="H55" s="48" t="s">
        <v>40</v>
      </c>
      <c r="I55" s="49" t="s">
        <v>41</v>
      </c>
      <c r="J55" s="49" t="s">
        <v>41</v>
      </c>
      <c r="K55" s="75" t="e">
        <f>AA55</f>
        <v>#VALUE!</v>
      </c>
      <c r="L55" s="75" t="e">
        <f>K55/AB55*100</f>
        <v>#VALUE!</v>
      </c>
      <c r="M55" s="73" t="e">
        <f t="shared" si="0"/>
        <v>#VALUE!</v>
      </c>
      <c r="N55" s="50"/>
      <c r="W55" s="53">
        <f>'General information'!G9</f>
        <v>80.692999999999998</v>
      </c>
      <c r="X55" s="2">
        <v>1.0166999999999999</v>
      </c>
      <c r="Y55" s="2">
        <f>W55+40*X55</f>
        <v>121.36099999999999</v>
      </c>
      <c r="Z55" s="2" t="e">
        <f>Y55*2-(I55+J55)</f>
        <v>#VALUE!</v>
      </c>
      <c r="AA55" s="2" t="e">
        <f>Z55/X55</f>
        <v>#VALUE!</v>
      </c>
      <c r="AB55" s="53">
        <f>'General information'!C4*5</f>
        <v>65</v>
      </c>
      <c r="AC55" s="53">
        <f>'General information'!D4*5</f>
        <v>65</v>
      </c>
    </row>
    <row r="56" spans="1:29" ht="12.75" customHeight="1" x14ac:dyDescent="0.45">
      <c r="A56" s="119"/>
      <c r="B56" s="97"/>
      <c r="C56" s="104" t="s">
        <v>6</v>
      </c>
      <c r="D56" s="41" t="s">
        <v>29</v>
      </c>
      <c r="E56" s="42" t="s">
        <v>37</v>
      </c>
      <c r="F56" s="43" t="s">
        <v>40</v>
      </c>
      <c r="G56" s="43" t="s">
        <v>40</v>
      </c>
      <c r="H56" s="43" t="s">
        <v>40</v>
      </c>
      <c r="I56" s="44" t="s">
        <v>41</v>
      </c>
      <c r="J56" s="44" t="s">
        <v>41</v>
      </c>
      <c r="K56" s="74" t="e">
        <f>S56</f>
        <v>#VALUE!</v>
      </c>
      <c r="L56" s="74" t="e">
        <f>S56/U54*100</f>
        <v>#VALUE!</v>
      </c>
      <c r="M56" s="71" t="e">
        <f t="shared" si="0"/>
        <v>#VALUE!</v>
      </c>
      <c r="N56" s="45"/>
      <c r="R56" s="14" t="e">
        <f>Q54*2-(I56+J56)</f>
        <v>#VALUE!</v>
      </c>
      <c r="S56" s="22" t="e">
        <f>R56/P54</f>
        <v>#VALUE!</v>
      </c>
    </row>
    <row r="57" spans="1:29" ht="12.75" customHeight="1" thickBot="1" x14ac:dyDescent="0.5">
      <c r="A57" s="120"/>
      <c r="B57" s="98"/>
      <c r="C57" s="105"/>
      <c r="D57" s="46" t="s">
        <v>4</v>
      </c>
      <c r="E57" s="47" t="s">
        <v>37</v>
      </c>
      <c r="F57" s="48" t="s">
        <v>40</v>
      </c>
      <c r="G57" s="48" t="s">
        <v>40</v>
      </c>
      <c r="H57" s="48" t="s">
        <v>40</v>
      </c>
      <c r="I57" s="49" t="s">
        <v>41</v>
      </c>
      <c r="J57" s="49" t="s">
        <v>41</v>
      </c>
      <c r="K57" s="75" t="e">
        <f>AA57</f>
        <v>#VALUE!</v>
      </c>
      <c r="L57" s="75" t="e">
        <f>(K57/AC55)*100</f>
        <v>#VALUE!</v>
      </c>
      <c r="M57" s="73" t="e">
        <f t="shared" si="0"/>
        <v>#VALUE!</v>
      </c>
      <c r="N57" s="50"/>
      <c r="Z57" s="2" t="e">
        <f>Y55*2-(I57+J57)</f>
        <v>#VALUE!</v>
      </c>
      <c r="AA57" s="2" t="e">
        <f>Z57/X55</f>
        <v>#VALUE!</v>
      </c>
    </row>
    <row r="58" spans="1:29" ht="12.75" customHeight="1" x14ac:dyDescent="0.45">
      <c r="A58" s="115" t="s">
        <v>36</v>
      </c>
      <c r="B58" s="99" t="s">
        <v>46</v>
      </c>
      <c r="C58" s="102" t="s">
        <v>5</v>
      </c>
      <c r="D58" s="29" t="s">
        <v>29</v>
      </c>
      <c r="E58" s="30" t="s">
        <v>37</v>
      </c>
      <c r="F58" s="31" t="s">
        <v>40</v>
      </c>
      <c r="G58" s="31" t="s">
        <v>40</v>
      </c>
      <c r="H58" s="31" t="s">
        <v>40</v>
      </c>
      <c r="I58" s="32" t="s">
        <v>41</v>
      </c>
      <c r="J58" s="32" t="s">
        <v>41</v>
      </c>
      <c r="K58" s="70" t="e">
        <f>S58</f>
        <v>#VALUE!</v>
      </c>
      <c r="L58" s="70" t="e">
        <f>(K58/T58)*100</f>
        <v>#VALUE!</v>
      </c>
      <c r="M58" s="76" t="e">
        <f t="shared" si="0"/>
        <v>#VALUE!</v>
      </c>
      <c r="N58" s="51"/>
      <c r="O58" s="53">
        <v>52.424999999999997</v>
      </c>
      <c r="P58" s="4">
        <v>1.07</v>
      </c>
      <c r="Q58" s="14">
        <f>O58+40*P58</f>
        <v>95.224999999999994</v>
      </c>
      <c r="R58" s="2" t="e">
        <f>Q58*2-(I58+J58)</f>
        <v>#VALUE!</v>
      </c>
      <c r="S58" s="2" t="e">
        <f>R58/P58</f>
        <v>#VALUE!</v>
      </c>
      <c r="T58" s="53">
        <f>'General information'!C4*5</f>
        <v>65</v>
      </c>
      <c r="U58" s="53">
        <f>'General information'!D4*5</f>
        <v>65</v>
      </c>
    </row>
    <row r="59" spans="1:29" ht="12.75" customHeight="1" thickBot="1" x14ac:dyDescent="0.5">
      <c r="A59" s="116"/>
      <c r="B59" s="100"/>
      <c r="C59" s="103"/>
      <c r="D59" s="35" t="s">
        <v>4</v>
      </c>
      <c r="E59" s="36" t="s">
        <v>37</v>
      </c>
      <c r="F59" s="37" t="s">
        <v>40</v>
      </c>
      <c r="G59" s="37" t="s">
        <v>40</v>
      </c>
      <c r="H59" s="37" t="s">
        <v>40</v>
      </c>
      <c r="I59" s="38" t="s">
        <v>41</v>
      </c>
      <c r="J59" s="38" t="s">
        <v>41</v>
      </c>
      <c r="K59" s="72" t="e">
        <f>AA59</f>
        <v>#VALUE!</v>
      </c>
      <c r="L59" s="72" t="e">
        <f>K59/AB59*100</f>
        <v>#VALUE!</v>
      </c>
      <c r="M59" s="77" t="e">
        <f t="shared" si="0"/>
        <v>#VALUE!</v>
      </c>
      <c r="N59" s="52"/>
      <c r="W59" s="53">
        <f>'General information'!G9</f>
        <v>80.692999999999998</v>
      </c>
      <c r="X59" s="2">
        <v>1.0166999999999999</v>
      </c>
      <c r="Y59" s="2">
        <f>W59+40*X59</f>
        <v>121.36099999999999</v>
      </c>
      <c r="Z59" s="2" t="e">
        <f>Y59*2-(I59+J59)</f>
        <v>#VALUE!</v>
      </c>
      <c r="AA59" s="2" t="e">
        <f>Z59/X59</f>
        <v>#VALUE!</v>
      </c>
      <c r="AB59" s="53">
        <f>'General information'!C4*5</f>
        <v>65</v>
      </c>
      <c r="AC59" s="53">
        <f>'General information'!D4*5</f>
        <v>65</v>
      </c>
    </row>
    <row r="60" spans="1:29" ht="12.75" customHeight="1" x14ac:dyDescent="0.45">
      <c r="A60" s="116"/>
      <c r="B60" s="100"/>
      <c r="C60" s="102" t="s">
        <v>6</v>
      </c>
      <c r="D60" s="29" t="s">
        <v>29</v>
      </c>
      <c r="E60" s="30" t="s">
        <v>37</v>
      </c>
      <c r="F60" s="31" t="s">
        <v>40</v>
      </c>
      <c r="G60" s="31" t="s">
        <v>40</v>
      </c>
      <c r="H60" s="31" t="s">
        <v>40</v>
      </c>
      <c r="I60" s="40" t="s">
        <v>41</v>
      </c>
      <c r="J60" s="40" t="s">
        <v>41</v>
      </c>
      <c r="K60" s="70" t="e">
        <f>S60</f>
        <v>#VALUE!</v>
      </c>
      <c r="L60" s="70" t="e">
        <f>S60/U58*100</f>
        <v>#VALUE!</v>
      </c>
      <c r="M60" s="76" t="e">
        <f t="shared" si="0"/>
        <v>#VALUE!</v>
      </c>
      <c r="N60" s="51"/>
      <c r="R60" s="14" t="e">
        <f>Q58*2-(I60+J60)</f>
        <v>#VALUE!</v>
      </c>
      <c r="S60" s="22" t="e">
        <f>R60/P58</f>
        <v>#VALUE!</v>
      </c>
    </row>
    <row r="61" spans="1:29" ht="12.75" customHeight="1" thickBot="1" x14ac:dyDescent="0.5">
      <c r="A61" s="117"/>
      <c r="B61" s="101"/>
      <c r="C61" s="103"/>
      <c r="D61" s="35" t="s">
        <v>4</v>
      </c>
      <c r="E61" s="36" t="s">
        <v>37</v>
      </c>
      <c r="F61" s="37" t="s">
        <v>40</v>
      </c>
      <c r="G61" s="37" t="s">
        <v>40</v>
      </c>
      <c r="H61" s="37" t="s">
        <v>40</v>
      </c>
      <c r="I61" s="38" t="s">
        <v>41</v>
      </c>
      <c r="J61" s="38" t="s">
        <v>41</v>
      </c>
      <c r="K61" s="72" t="e">
        <f>AA61</f>
        <v>#VALUE!</v>
      </c>
      <c r="L61" s="72" t="e">
        <f>(K61/AC59)*100</f>
        <v>#VALUE!</v>
      </c>
      <c r="M61" s="77" t="e">
        <f t="shared" si="0"/>
        <v>#VALUE!</v>
      </c>
      <c r="N61" s="52"/>
      <c r="Z61" s="2" t="e">
        <f>Y59*2-(I61+J61)</f>
        <v>#VALUE!</v>
      </c>
      <c r="AA61" s="2" t="e">
        <f>Z61/X59</f>
        <v>#VALUE!</v>
      </c>
    </row>
    <row r="62" spans="1:29" ht="12.75" customHeight="1" x14ac:dyDescent="0.45">
      <c r="A62" s="118" t="s">
        <v>36</v>
      </c>
      <c r="B62" s="96" t="s">
        <v>46</v>
      </c>
      <c r="C62" s="104" t="s">
        <v>5</v>
      </c>
      <c r="D62" s="41" t="s">
        <v>29</v>
      </c>
      <c r="E62" s="42" t="s">
        <v>37</v>
      </c>
      <c r="F62" s="43" t="s">
        <v>40</v>
      </c>
      <c r="G62" s="43" t="s">
        <v>40</v>
      </c>
      <c r="H62" s="43" t="s">
        <v>40</v>
      </c>
      <c r="I62" s="44" t="s">
        <v>41</v>
      </c>
      <c r="J62" s="44" t="s">
        <v>41</v>
      </c>
      <c r="K62" s="74" t="e">
        <f>S62</f>
        <v>#VALUE!</v>
      </c>
      <c r="L62" s="74" t="e">
        <f>(K62/T62)*100</f>
        <v>#VALUE!</v>
      </c>
      <c r="M62" s="71" t="e">
        <f t="shared" si="0"/>
        <v>#VALUE!</v>
      </c>
      <c r="N62" s="45"/>
      <c r="O62" s="53">
        <v>52.424999999999997</v>
      </c>
      <c r="P62" s="4">
        <v>1.07</v>
      </c>
      <c r="Q62" s="14">
        <f>O62+40*P62</f>
        <v>95.224999999999994</v>
      </c>
      <c r="R62" s="2" t="e">
        <f>Q62*2-(I62+J62)</f>
        <v>#VALUE!</v>
      </c>
      <c r="S62" s="2" t="e">
        <f>R62/P62</f>
        <v>#VALUE!</v>
      </c>
      <c r="T62" s="53">
        <f>'General information'!C4*5</f>
        <v>65</v>
      </c>
      <c r="U62" s="53">
        <f>'General information'!D4*5</f>
        <v>65</v>
      </c>
    </row>
    <row r="63" spans="1:29" ht="12.75" customHeight="1" thickBot="1" x14ac:dyDescent="0.5">
      <c r="A63" s="119"/>
      <c r="B63" s="97"/>
      <c r="C63" s="105"/>
      <c r="D63" s="46" t="s">
        <v>4</v>
      </c>
      <c r="E63" s="47" t="s">
        <v>37</v>
      </c>
      <c r="F63" s="48" t="s">
        <v>40</v>
      </c>
      <c r="G63" s="48" t="s">
        <v>40</v>
      </c>
      <c r="H63" s="48" t="s">
        <v>40</v>
      </c>
      <c r="I63" s="49" t="s">
        <v>41</v>
      </c>
      <c r="J63" s="49" t="s">
        <v>41</v>
      </c>
      <c r="K63" s="75" t="e">
        <f>AA63</f>
        <v>#VALUE!</v>
      </c>
      <c r="L63" s="75" t="e">
        <f>K63/AB63*100</f>
        <v>#VALUE!</v>
      </c>
      <c r="M63" s="73" t="e">
        <f t="shared" si="0"/>
        <v>#VALUE!</v>
      </c>
      <c r="N63" s="50"/>
      <c r="W63" s="53">
        <f>'General information'!G9</f>
        <v>80.692999999999998</v>
      </c>
      <c r="X63" s="2">
        <v>1.0166999999999999</v>
      </c>
      <c r="Y63" s="2">
        <f>W63+40*X63</f>
        <v>121.36099999999999</v>
      </c>
      <c r="Z63" s="2" t="e">
        <f>Y63*2-(I63+J63)</f>
        <v>#VALUE!</v>
      </c>
      <c r="AA63" s="2" t="e">
        <f>Z63/X63</f>
        <v>#VALUE!</v>
      </c>
      <c r="AB63" s="53">
        <f>'General information'!C4*5</f>
        <v>65</v>
      </c>
      <c r="AC63" s="53">
        <f>'General information'!D4*5</f>
        <v>65</v>
      </c>
    </row>
    <row r="64" spans="1:29" ht="12.75" customHeight="1" x14ac:dyDescent="0.45">
      <c r="A64" s="119"/>
      <c r="B64" s="97"/>
      <c r="C64" s="104" t="s">
        <v>6</v>
      </c>
      <c r="D64" s="41" t="s">
        <v>29</v>
      </c>
      <c r="E64" s="42" t="s">
        <v>37</v>
      </c>
      <c r="F64" s="43" t="s">
        <v>40</v>
      </c>
      <c r="G64" s="43" t="s">
        <v>40</v>
      </c>
      <c r="H64" s="43" t="s">
        <v>40</v>
      </c>
      <c r="I64" s="44" t="s">
        <v>41</v>
      </c>
      <c r="J64" s="44" t="s">
        <v>41</v>
      </c>
      <c r="K64" s="74" t="e">
        <f>S64</f>
        <v>#VALUE!</v>
      </c>
      <c r="L64" s="74" t="e">
        <f>S64/U62*100</f>
        <v>#VALUE!</v>
      </c>
      <c r="M64" s="71" t="e">
        <f t="shared" si="0"/>
        <v>#VALUE!</v>
      </c>
      <c r="N64" s="45"/>
      <c r="R64" s="14" t="e">
        <f>Q62*2-(I64+J64)</f>
        <v>#VALUE!</v>
      </c>
      <c r="S64" s="22" t="e">
        <f>R64/P62</f>
        <v>#VALUE!</v>
      </c>
    </row>
    <row r="65" spans="1:29" ht="12.75" customHeight="1" thickBot="1" x14ac:dyDescent="0.5">
      <c r="A65" s="120"/>
      <c r="B65" s="98"/>
      <c r="C65" s="105"/>
      <c r="D65" s="46" t="s">
        <v>4</v>
      </c>
      <c r="E65" s="47" t="s">
        <v>37</v>
      </c>
      <c r="F65" s="48" t="s">
        <v>40</v>
      </c>
      <c r="G65" s="48" t="s">
        <v>40</v>
      </c>
      <c r="H65" s="48" t="s">
        <v>40</v>
      </c>
      <c r="I65" s="49" t="s">
        <v>41</v>
      </c>
      <c r="J65" s="49" t="s">
        <v>41</v>
      </c>
      <c r="K65" s="75" t="e">
        <f>AA65</f>
        <v>#VALUE!</v>
      </c>
      <c r="L65" s="75" t="e">
        <f>(K65/AC63)*100</f>
        <v>#VALUE!</v>
      </c>
      <c r="M65" s="73" t="e">
        <f t="shared" si="0"/>
        <v>#VALUE!</v>
      </c>
      <c r="N65" s="50"/>
      <c r="Z65" s="2" t="e">
        <f>Y63*2-(I65+J65)</f>
        <v>#VALUE!</v>
      </c>
      <c r="AA65" s="2" t="e">
        <f>Z65/X63</f>
        <v>#VALUE!</v>
      </c>
    </row>
    <row r="66" spans="1:29" ht="12.75" customHeight="1" x14ac:dyDescent="0.45">
      <c r="A66" s="115" t="s">
        <v>36</v>
      </c>
      <c r="B66" s="99" t="s">
        <v>46</v>
      </c>
      <c r="C66" s="102" t="s">
        <v>5</v>
      </c>
      <c r="D66" s="29" t="s">
        <v>29</v>
      </c>
      <c r="E66" s="30" t="s">
        <v>37</v>
      </c>
      <c r="F66" s="31" t="s">
        <v>40</v>
      </c>
      <c r="G66" s="31" t="s">
        <v>40</v>
      </c>
      <c r="H66" s="31" t="s">
        <v>40</v>
      </c>
      <c r="I66" s="32" t="s">
        <v>41</v>
      </c>
      <c r="J66" s="32" t="s">
        <v>41</v>
      </c>
      <c r="K66" s="70" t="e">
        <f>S66</f>
        <v>#VALUE!</v>
      </c>
      <c r="L66" s="70" t="e">
        <f>(K66/T66)*100</f>
        <v>#VALUE!</v>
      </c>
      <c r="M66" s="76" t="e">
        <f t="shared" si="0"/>
        <v>#VALUE!</v>
      </c>
      <c r="N66" s="51"/>
      <c r="O66" s="53">
        <v>52.424999999999997</v>
      </c>
      <c r="P66" s="4">
        <v>1.07</v>
      </c>
      <c r="Q66" s="14">
        <f>O66+40*P66</f>
        <v>95.224999999999994</v>
      </c>
      <c r="R66" s="2" t="e">
        <f>Q66*2-(I66+J66)</f>
        <v>#VALUE!</v>
      </c>
      <c r="S66" s="2" t="e">
        <f>R66/P66</f>
        <v>#VALUE!</v>
      </c>
      <c r="T66" s="53">
        <f>'General information'!C4*5</f>
        <v>65</v>
      </c>
      <c r="U66" s="53">
        <f>'General information'!D4*5</f>
        <v>65</v>
      </c>
    </row>
    <row r="67" spans="1:29" ht="12.75" customHeight="1" thickBot="1" x14ac:dyDescent="0.5">
      <c r="A67" s="116"/>
      <c r="B67" s="100"/>
      <c r="C67" s="103"/>
      <c r="D67" s="35" t="s">
        <v>4</v>
      </c>
      <c r="E67" s="36" t="s">
        <v>37</v>
      </c>
      <c r="F67" s="37" t="s">
        <v>40</v>
      </c>
      <c r="G67" s="37" t="s">
        <v>40</v>
      </c>
      <c r="H67" s="37" t="s">
        <v>40</v>
      </c>
      <c r="I67" s="38" t="s">
        <v>41</v>
      </c>
      <c r="J67" s="38" t="s">
        <v>41</v>
      </c>
      <c r="K67" s="72" t="e">
        <f>AA67</f>
        <v>#VALUE!</v>
      </c>
      <c r="L67" s="72" t="e">
        <f>K67/AB67*100</f>
        <v>#VALUE!</v>
      </c>
      <c r="M67" s="77" t="e">
        <f t="shared" si="0"/>
        <v>#VALUE!</v>
      </c>
      <c r="N67" s="52"/>
      <c r="W67" s="53">
        <f>'General information'!G9</f>
        <v>80.692999999999998</v>
      </c>
      <c r="X67" s="2">
        <v>1.0166999999999999</v>
      </c>
      <c r="Y67" s="2">
        <f>W67+40*X67</f>
        <v>121.36099999999999</v>
      </c>
      <c r="Z67" s="2" t="e">
        <f>Y67*2-(I67+J67)</f>
        <v>#VALUE!</v>
      </c>
      <c r="AA67" s="2" t="e">
        <f>Z67/X67</f>
        <v>#VALUE!</v>
      </c>
      <c r="AB67" s="53">
        <f>'General information'!C4*5</f>
        <v>65</v>
      </c>
      <c r="AC67" s="53">
        <f>'General information'!D4*5</f>
        <v>65</v>
      </c>
    </row>
    <row r="68" spans="1:29" ht="12.75" customHeight="1" x14ac:dyDescent="0.45">
      <c r="A68" s="116"/>
      <c r="B68" s="100"/>
      <c r="C68" s="102" t="s">
        <v>6</v>
      </c>
      <c r="D68" s="29" t="s">
        <v>29</v>
      </c>
      <c r="E68" s="30" t="s">
        <v>37</v>
      </c>
      <c r="F68" s="31" t="s">
        <v>40</v>
      </c>
      <c r="G68" s="31" t="s">
        <v>40</v>
      </c>
      <c r="H68" s="31" t="s">
        <v>40</v>
      </c>
      <c r="I68" s="40" t="s">
        <v>41</v>
      </c>
      <c r="J68" s="40" t="s">
        <v>41</v>
      </c>
      <c r="K68" s="70" t="e">
        <f>S68</f>
        <v>#VALUE!</v>
      </c>
      <c r="L68" s="70" t="e">
        <f>S68/U66*100</f>
        <v>#VALUE!</v>
      </c>
      <c r="M68" s="76" t="e">
        <f t="shared" si="0"/>
        <v>#VALUE!</v>
      </c>
      <c r="N68" s="51"/>
      <c r="R68" s="14" t="e">
        <f>Q66*2-(I68+J68)</f>
        <v>#VALUE!</v>
      </c>
      <c r="S68" s="22" t="e">
        <f>R68/P66</f>
        <v>#VALUE!</v>
      </c>
    </row>
    <row r="69" spans="1:29" ht="12.75" customHeight="1" thickBot="1" x14ac:dyDescent="0.5">
      <c r="A69" s="117"/>
      <c r="B69" s="101"/>
      <c r="C69" s="103"/>
      <c r="D69" s="35" t="s">
        <v>4</v>
      </c>
      <c r="E69" s="36" t="s">
        <v>37</v>
      </c>
      <c r="F69" s="37" t="s">
        <v>40</v>
      </c>
      <c r="G69" s="37" t="s">
        <v>40</v>
      </c>
      <c r="H69" s="37" t="s">
        <v>40</v>
      </c>
      <c r="I69" s="38" t="s">
        <v>41</v>
      </c>
      <c r="J69" s="38" t="s">
        <v>41</v>
      </c>
      <c r="K69" s="72" t="e">
        <f>AA69</f>
        <v>#VALUE!</v>
      </c>
      <c r="L69" s="72" t="e">
        <f>(K69/AC67)*100</f>
        <v>#VALUE!</v>
      </c>
      <c r="M69" s="77" t="e">
        <f t="shared" si="0"/>
        <v>#VALUE!</v>
      </c>
      <c r="N69" s="52"/>
      <c r="Z69" s="2" t="e">
        <f>Y67*2-(I69+J69)</f>
        <v>#VALUE!</v>
      </c>
      <c r="AA69" s="2" t="e">
        <f>Z69/X67</f>
        <v>#VALUE!</v>
      </c>
    </row>
    <row r="70" spans="1:29" ht="12.75" customHeight="1" x14ac:dyDescent="0.45">
      <c r="A70" s="118" t="s">
        <v>36</v>
      </c>
      <c r="B70" s="96" t="s">
        <v>46</v>
      </c>
      <c r="C70" s="104" t="s">
        <v>5</v>
      </c>
      <c r="D70" s="41" t="s">
        <v>29</v>
      </c>
      <c r="E70" s="42" t="s">
        <v>37</v>
      </c>
      <c r="F70" s="43" t="s">
        <v>40</v>
      </c>
      <c r="G70" s="43" t="s">
        <v>40</v>
      </c>
      <c r="H70" s="43" t="s">
        <v>40</v>
      </c>
      <c r="I70" s="44" t="s">
        <v>41</v>
      </c>
      <c r="J70" s="44" t="s">
        <v>41</v>
      </c>
      <c r="K70" s="74" t="e">
        <f>S70</f>
        <v>#VALUE!</v>
      </c>
      <c r="L70" s="74" t="e">
        <f>(K70/T70)*100</f>
        <v>#VALUE!</v>
      </c>
      <c r="M70" s="71" t="e">
        <f>IF(OR(L70&lt;80, L70&gt;120),"YES, PROTOCOL DEVIATION","No")</f>
        <v>#VALUE!</v>
      </c>
      <c r="N70" s="45"/>
      <c r="O70" s="53">
        <v>52.424999999999997</v>
      </c>
      <c r="P70" s="4">
        <v>1.07</v>
      </c>
      <c r="Q70" s="14">
        <f>O70+40*P70</f>
        <v>95.224999999999994</v>
      </c>
      <c r="R70" s="2" t="e">
        <f>Q70*2-(I70+J70)</f>
        <v>#VALUE!</v>
      </c>
      <c r="S70" s="2" t="e">
        <f>R70/P70</f>
        <v>#VALUE!</v>
      </c>
      <c r="T70" s="53">
        <f>'General information'!C4*5</f>
        <v>65</v>
      </c>
      <c r="U70" s="53">
        <f>'General information'!D4*5</f>
        <v>65</v>
      </c>
    </row>
    <row r="71" spans="1:29" ht="12.75" customHeight="1" thickBot="1" x14ac:dyDescent="0.5">
      <c r="A71" s="119"/>
      <c r="B71" s="97"/>
      <c r="C71" s="105"/>
      <c r="D71" s="46" t="s">
        <v>4</v>
      </c>
      <c r="E71" s="47" t="s">
        <v>37</v>
      </c>
      <c r="F71" s="48" t="s">
        <v>40</v>
      </c>
      <c r="G71" s="48" t="s">
        <v>40</v>
      </c>
      <c r="H71" s="48" t="s">
        <v>40</v>
      </c>
      <c r="I71" s="49" t="s">
        <v>41</v>
      </c>
      <c r="J71" s="49" t="s">
        <v>41</v>
      </c>
      <c r="K71" s="75" t="e">
        <f>AA71</f>
        <v>#VALUE!</v>
      </c>
      <c r="L71" s="75" t="e">
        <f>K71/AB71*100</f>
        <v>#VALUE!</v>
      </c>
      <c r="M71" s="73" t="e">
        <f t="shared" si="0"/>
        <v>#VALUE!</v>
      </c>
      <c r="N71" s="50"/>
      <c r="W71" s="53">
        <f>'General information'!G9</f>
        <v>80.692999999999998</v>
      </c>
      <c r="X71" s="2">
        <v>1.0166999999999999</v>
      </c>
      <c r="Y71" s="2">
        <f>W71+40*X71</f>
        <v>121.36099999999999</v>
      </c>
      <c r="Z71" s="2" t="e">
        <f>Y71*2-(I71+J71)</f>
        <v>#VALUE!</v>
      </c>
      <c r="AA71" s="2" t="e">
        <f>Z71/X71</f>
        <v>#VALUE!</v>
      </c>
      <c r="AB71" s="53">
        <f>'General information'!C4*5</f>
        <v>65</v>
      </c>
      <c r="AC71" s="53">
        <f>'General information'!D4*5</f>
        <v>65</v>
      </c>
    </row>
    <row r="72" spans="1:29" ht="12.75" customHeight="1" x14ac:dyDescent="0.45">
      <c r="A72" s="119"/>
      <c r="B72" s="97"/>
      <c r="C72" s="104" t="s">
        <v>6</v>
      </c>
      <c r="D72" s="41" t="s">
        <v>29</v>
      </c>
      <c r="E72" s="42" t="s">
        <v>37</v>
      </c>
      <c r="F72" s="43" t="s">
        <v>40</v>
      </c>
      <c r="G72" s="43" t="s">
        <v>40</v>
      </c>
      <c r="H72" s="43" t="s">
        <v>40</v>
      </c>
      <c r="I72" s="44" t="s">
        <v>41</v>
      </c>
      <c r="J72" s="44" t="s">
        <v>41</v>
      </c>
      <c r="K72" s="74" t="e">
        <f>S72</f>
        <v>#VALUE!</v>
      </c>
      <c r="L72" s="74" t="e">
        <f>S72/U70*100</f>
        <v>#VALUE!</v>
      </c>
      <c r="M72" s="71" t="e">
        <f t="shared" ref="M72:M81" si="1">IF(OR(L72&lt;80, L72&gt;120),"YES, PROTOCOL DEVIATION","No")</f>
        <v>#VALUE!</v>
      </c>
      <c r="N72" s="45"/>
      <c r="R72" s="14" t="e">
        <f>Q70*2-(I72+J72)</f>
        <v>#VALUE!</v>
      </c>
      <c r="S72" s="22" t="e">
        <f>R72/P70</f>
        <v>#VALUE!</v>
      </c>
    </row>
    <row r="73" spans="1:29" ht="12.75" customHeight="1" thickBot="1" x14ac:dyDescent="0.5">
      <c r="A73" s="120"/>
      <c r="B73" s="98"/>
      <c r="C73" s="105"/>
      <c r="D73" s="46" t="s">
        <v>4</v>
      </c>
      <c r="E73" s="47" t="s">
        <v>37</v>
      </c>
      <c r="F73" s="48" t="s">
        <v>40</v>
      </c>
      <c r="G73" s="48" t="s">
        <v>40</v>
      </c>
      <c r="H73" s="48" t="s">
        <v>40</v>
      </c>
      <c r="I73" s="49" t="s">
        <v>41</v>
      </c>
      <c r="J73" s="49" t="s">
        <v>41</v>
      </c>
      <c r="K73" s="75" t="e">
        <f>AA73</f>
        <v>#VALUE!</v>
      </c>
      <c r="L73" s="75" t="e">
        <f>(K73/AC71)*100</f>
        <v>#VALUE!</v>
      </c>
      <c r="M73" s="73" t="e">
        <f t="shared" si="1"/>
        <v>#VALUE!</v>
      </c>
      <c r="N73" s="50"/>
      <c r="Z73" s="2" t="e">
        <f>Y71*2-(I73+J73)</f>
        <v>#VALUE!</v>
      </c>
      <c r="AA73" s="2" t="e">
        <f>Z73/X71</f>
        <v>#VALUE!</v>
      </c>
    </row>
    <row r="74" spans="1:29" ht="12.75" customHeight="1" x14ac:dyDescent="0.45">
      <c r="A74" s="115" t="s">
        <v>36</v>
      </c>
      <c r="B74" s="99" t="s">
        <v>46</v>
      </c>
      <c r="C74" s="102" t="s">
        <v>5</v>
      </c>
      <c r="D74" s="29" t="s">
        <v>29</v>
      </c>
      <c r="E74" s="30" t="s">
        <v>37</v>
      </c>
      <c r="F74" s="31" t="s">
        <v>40</v>
      </c>
      <c r="G74" s="31" t="s">
        <v>40</v>
      </c>
      <c r="H74" s="31" t="s">
        <v>40</v>
      </c>
      <c r="I74" s="32" t="s">
        <v>41</v>
      </c>
      <c r="J74" s="32" t="s">
        <v>41</v>
      </c>
      <c r="K74" s="70" t="e">
        <f>S74</f>
        <v>#VALUE!</v>
      </c>
      <c r="L74" s="70" t="e">
        <f>(K74/T74)*100</f>
        <v>#VALUE!</v>
      </c>
      <c r="M74" s="76" t="e">
        <f t="shared" si="1"/>
        <v>#VALUE!</v>
      </c>
      <c r="N74" s="51"/>
      <c r="O74" s="53">
        <v>52.424999999999997</v>
      </c>
      <c r="P74" s="4">
        <v>1.07</v>
      </c>
      <c r="Q74" s="14">
        <f>O74+40*P74</f>
        <v>95.224999999999994</v>
      </c>
      <c r="R74" s="2" t="e">
        <f>Q74*2-(I74+J74)</f>
        <v>#VALUE!</v>
      </c>
      <c r="S74" s="2" t="e">
        <f>R74/P74</f>
        <v>#VALUE!</v>
      </c>
      <c r="T74" s="53">
        <f>'General information'!C4*5</f>
        <v>65</v>
      </c>
      <c r="U74" s="53">
        <f>'General information'!D4*5</f>
        <v>65</v>
      </c>
    </row>
    <row r="75" spans="1:29" ht="12.75" customHeight="1" thickBot="1" x14ac:dyDescent="0.5">
      <c r="A75" s="116"/>
      <c r="B75" s="100"/>
      <c r="C75" s="103"/>
      <c r="D75" s="35" t="s">
        <v>4</v>
      </c>
      <c r="E75" s="36" t="s">
        <v>37</v>
      </c>
      <c r="F75" s="37" t="s">
        <v>40</v>
      </c>
      <c r="G75" s="37" t="s">
        <v>40</v>
      </c>
      <c r="H75" s="37" t="s">
        <v>40</v>
      </c>
      <c r="I75" s="38" t="s">
        <v>41</v>
      </c>
      <c r="J75" s="38" t="s">
        <v>41</v>
      </c>
      <c r="K75" s="72" t="e">
        <f>AA75</f>
        <v>#VALUE!</v>
      </c>
      <c r="L75" s="72" t="e">
        <f>K75/AB75*100</f>
        <v>#VALUE!</v>
      </c>
      <c r="M75" s="77" t="e">
        <f t="shared" si="1"/>
        <v>#VALUE!</v>
      </c>
      <c r="N75" s="52"/>
      <c r="W75" s="53">
        <f>'General information'!G9</f>
        <v>80.692999999999998</v>
      </c>
      <c r="X75" s="2">
        <v>1.0166999999999999</v>
      </c>
      <c r="Y75" s="2">
        <f>W75+40*X75</f>
        <v>121.36099999999999</v>
      </c>
      <c r="Z75" s="2" t="e">
        <f>Y75*2-(I75+J75)</f>
        <v>#VALUE!</v>
      </c>
      <c r="AA75" s="2" t="e">
        <f>Z75/X75</f>
        <v>#VALUE!</v>
      </c>
      <c r="AB75" s="53">
        <f>'General information'!C4*5</f>
        <v>65</v>
      </c>
      <c r="AC75" s="53">
        <f>'General information'!D4*5</f>
        <v>65</v>
      </c>
    </row>
    <row r="76" spans="1:29" ht="12.75" customHeight="1" x14ac:dyDescent="0.45">
      <c r="A76" s="116"/>
      <c r="B76" s="100"/>
      <c r="C76" s="102" t="s">
        <v>6</v>
      </c>
      <c r="D76" s="29" t="s">
        <v>29</v>
      </c>
      <c r="E76" s="30" t="s">
        <v>37</v>
      </c>
      <c r="F76" s="31" t="s">
        <v>40</v>
      </c>
      <c r="G76" s="31" t="s">
        <v>40</v>
      </c>
      <c r="H76" s="31" t="s">
        <v>40</v>
      </c>
      <c r="I76" s="40" t="s">
        <v>41</v>
      </c>
      <c r="J76" s="40" t="s">
        <v>41</v>
      </c>
      <c r="K76" s="70" t="e">
        <f>S76</f>
        <v>#VALUE!</v>
      </c>
      <c r="L76" s="70" t="e">
        <f>S76/U74*100</f>
        <v>#VALUE!</v>
      </c>
      <c r="M76" s="76" t="e">
        <f t="shared" si="1"/>
        <v>#VALUE!</v>
      </c>
      <c r="N76" s="51"/>
      <c r="R76" s="14" t="e">
        <f>Q74*2-(I76+J76)</f>
        <v>#VALUE!</v>
      </c>
      <c r="S76" s="22" t="e">
        <f>R76/P74</f>
        <v>#VALUE!</v>
      </c>
    </row>
    <row r="77" spans="1:29" ht="12.75" customHeight="1" thickBot="1" x14ac:dyDescent="0.5">
      <c r="A77" s="117"/>
      <c r="B77" s="101"/>
      <c r="C77" s="103"/>
      <c r="D77" s="35" t="s">
        <v>4</v>
      </c>
      <c r="E77" s="36" t="s">
        <v>37</v>
      </c>
      <c r="F77" s="37" t="s">
        <v>40</v>
      </c>
      <c r="G77" s="37" t="s">
        <v>40</v>
      </c>
      <c r="H77" s="37" t="s">
        <v>40</v>
      </c>
      <c r="I77" s="38" t="s">
        <v>41</v>
      </c>
      <c r="J77" s="38" t="s">
        <v>41</v>
      </c>
      <c r="K77" s="72" t="e">
        <f>AA77</f>
        <v>#VALUE!</v>
      </c>
      <c r="L77" s="72" t="e">
        <f>(K77/AC75)*100</f>
        <v>#VALUE!</v>
      </c>
      <c r="M77" s="77" t="e">
        <f t="shared" si="1"/>
        <v>#VALUE!</v>
      </c>
      <c r="N77" s="52"/>
      <c r="Z77" s="2" t="e">
        <f>Y75*2-(I77+J77)</f>
        <v>#VALUE!</v>
      </c>
      <c r="AA77" s="2" t="e">
        <f>Z77/X75</f>
        <v>#VALUE!</v>
      </c>
    </row>
    <row r="78" spans="1:29" ht="12.75" customHeight="1" x14ac:dyDescent="0.45">
      <c r="A78" s="118" t="s">
        <v>36</v>
      </c>
      <c r="B78" s="96" t="s">
        <v>46</v>
      </c>
      <c r="C78" s="104" t="s">
        <v>5</v>
      </c>
      <c r="D78" s="41" t="s">
        <v>29</v>
      </c>
      <c r="E78" s="42" t="s">
        <v>37</v>
      </c>
      <c r="F78" s="43" t="s">
        <v>40</v>
      </c>
      <c r="G78" s="43" t="s">
        <v>40</v>
      </c>
      <c r="H78" s="43" t="s">
        <v>40</v>
      </c>
      <c r="I78" s="44" t="s">
        <v>41</v>
      </c>
      <c r="J78" s="44" t="s">
        <v>41</v>
      </c>
      <c r="K78" s="74" t="e">
        <f>S78</f>
        <v>#VALUE!</v>
      </c>
      <c r="L78" s="74" t="e">
        <f>(K78/T78)*100</f>
        <v>#VALUE!</v>
      </c>
      <c r="M78" s="71" t="e">
        <f t="shared" si="1"/>
        <v>#VALUE!</v>
      </c>
      <c r="N78" s="45"/>
      <c r="O78" s="53">
        <v>52.424999999999997</v>
      </c>
      <c r="P78" s="4">
        <v>1.07</v>
      </c>
      <c r="Q78" s="14">
        <f>O78+40*P78</f>
        <v>95.224999999999994</v>
      </c>
      <c r="R78" s="2" t="e">
        <f>Q78*2-(I78+J78)</f>
        <v>#VALUE!</v>
      </c>
      <c r="S78" s="2" t="e">
        <f>R78/P78</f>
        <v>#VALUE!</v>
      </c>
      <c r="T78" s="53">
        <f>'General information'!C4*5</f>
        <v>65</v>
      </c>
      <c r="U78" s="53">
        <f>'General information'!D4*5</f>
        <v>65</v>
      </c>
    </row>
    <row r="79" spans="1:29" ht="12.75" customHeight="1" thickBot="1" x14ac:dyDescent="0.5">
      <c r="A79" s="119"/>
      <c r="B79" s="97"/>
      <c r="C79" s="105"/>
      <c r="D79" s="46" t="s">
        <v>4</v>
      </c>
      <c r="E79" s="47" t="s">
        <v>37</v>
      </c>
      <c r="F79" s="48" t="s">
        <v>40</v>
      </c>
      <c r="G79" s="48" t="s">
        <v>40</v>
      </c>
      <c r="H79" s="48" t="s">
        <v>40</v>
      </c>
      <c r="I79" s="49" t="s">
        <v>41</v>
      </c>
      <c r="J79" s="49" t="s">
        <v>41</v>
      </c>
      <c r="K79" s="75" t="e">
        <f>AA79</f>
        <v>#VALUE!</v>
      </c>
      <c r="L79" s="75" t="e">
        <f>K79/AB79*100</f>
        <v>#VALUE!</v>
      </c>
      <c r="M79" s="73" t="e">
        <f t="shared" si="1"/>
        <v>#VALUE!</v>
      </c>
      <c r="N79" s="50"/>
      <c r="W79" s="53">
        <f>'General information'!G9</f>
        <v>80.692999999999998</v>
      </c>
      <c r="X79" s="2">
        <v>1.0166999999999999</v>
      </c>
      <c r="Y79" s="2">
        <f>W79+40*X79</f>
        <v>121.36099999999999</v>
      </c>
      <c r="Z79" s="2" t="e">
        <f>Y79*2-(I79+J79)</f>
        <v>#VALUE!</v>
      </c>
      <c r="AA79" s="2" t="e">
        <f>Z79/X79</f>
        <v>#VALUE!</v>
      </c>
      <c r="AB79" s="53">
        <f>'General information'!C4*5</f>
        <v>65</v>
      </c>
      <c r="AC79" s="53">
        <f>'General information'!D4*5</f>
        <v>65</v>
      </c>
    </row>
    <row r="80" spans="1:29" ht="12.75" customHeight="1" x14ac:dyDescent="0.45">
      <c r="A80" s="119"/>
      <c r="B80" s="97"/>
      <c r="C80" s="104" t="s">
        <v>6</v>
      </c>
      <c r="D80" s="41" t="s">
        <v>29</v>
      </c>
      <c r="E80" s="42" t="s">
        <v>37</v>
      </c>
      <c r="F80" s="43" t="s">
        <v>40</v>
      </c>
      <c r="G80" s="43" t="s">
        <v>40</v>
      </c>
      <c r="H80" s="43" t="s">
        <v>40</v>
      </c>
      <c r="I80" s="44" t="s">
        <v>41</v>
      </c>
      <c r="J80" s="44" t="s">
        <v>41</v>
      </c>
      <c r="K80" s="74" t="e">
        <f>S80</f>
        <v>#VALUE!</v>
      </c>
      <c r="L80" s="74" t="e">
        <f>S80/U78*100</f>
        <v>#VALUE!</v>
      </c>
      <c r="M80" s="71" t="e">
        <f t="shared" si="1"/>
        <v>#VALUE!</v>
      </c>
      <c r="N80" s="45"/>
      <c r="R80" s="14" t="e">
        <f>Q78*2-(I80+J80)</f>
        <v>#VALUE!</v>
      </c>
      <c r="S80" s="22" t="e">
        <f>R80/P78</f>
        <v>#VALUE!</v>
      </c>
    </row>
    <row r="81" spans="1:27" ht="12.75" customHeight="1" thickBot="1" x14ac:dyDescent="0.5">
      <c r="A81" s="120"/>
      <c r="B81" s="98"/>
      <c r="C81" s="105"/>
      <c r="D81" s="46" t="s">
        <v>4</v>
      </c>
      <c r="E81" s="47" t="s">
        <v>37</v>
      </c>
      <c r="F81" s="48" t="s">
        <v>40</v>
      </c>
      <c r="G81" s="48" t="s">
        <v>40</v>
      </c>
      <c r="H81" s="48" t="s">
        <v>40</v>
      </c>
      <c r="I81" s="49" t="s">
        <v>41</v>
      </c>
      <c r="J81" s="49" t="s">
        <v>41</v>
      </c>
      <c r="K81" s="75" t="e">
        <f>AA81</f>
        <v>#VALUE!</v>
      </c>
      <c r="L81" s="75" t="e">
        <f>(K81/AC79)*100</f>
        <v>#VALUE!</v>
      </c>
      <c r="M81" s="73" t="e">
        <f t="shared" si="1"/>
        <v>#VALUE!</v>
      </c>
      <c r="N81" s="50"/>
      <c r="Z81" s="2" t="e">
        <f>Y79*2-(I81+J81)</f>
        <v>#VALUE!</v>
      </c>
      <c r="AA81" s="2" t="e">
        <f>Z81/X79</f>
        <v>#VALUE!</v>
      </c>
    </row>
    <row r="82" spans="1:27" ht="12.75" customHeight="1" x14ac:dyDescent="0.5">
      <c r="A82" s="86"/>
      <c r="B82" s="54"/>
      <c r="C82" s="88"/>
      <c r="D82" s="54"/>
      <c r="E82" s="55"/>
      <c r="F82" s="55"/>
      <c r="G82" s="56"/>
      <c r="H82" s="55"/>
      <c r="I82" s="55"/>
      <c r="J82" s="55"/>
      <c r="K82" s="55"/>
      <c r="L82" s="57"/>
      <c r="M82" s="55"/>
      <c r="N82" s="55"/>
    </row>
    <row r="83" spans="1:27" ht="12.75" customHeight="1" x14ac:dyDescent="0.5">
      <c r="A83" s="87"/>
      <c r="C83" s="89"/>
    </row>
    <row r="84" spans="1:27" ht="12.75" customHeight="1" x14ac:dyDescent="0.5">
      <c r="A84" s="87"/>
      <c r="C84" s="89"/>
    </row>
    <row r="85" spans="1:27" ht="12.75" customHeight="1" x14ac:dyDescent="0.5">
      <c r="A85" s="87"/>
      <c r="C85" s="89"/>
    </row>
    <row r="86" spans="1:27" ht="12.75" customHeight="1" x14ac:dyDescent="0.5">
      <c r="A86" s="87"/>
      <c r="C86" s="89"/>
    </row>
    <row r="87" spans="1:27" ht="12.75" customHeight="1" x14ac:dyDescent="0.5">
      <c r="A87" s="87"/>
      <c r="C87" s="89"/>
    </row>
    <row r="88" spans="1:27" ht="12.75" customHeight="1" x14ac:dyDescent="0.5">
      <c r="A88" s="87"/>
      <c r="C88" s="89"/>
    </row>
    <row r="89" spans="1:27" ht="12.75" customHeight="1" x14ac:dyDescent="0.5">
      <c r="A89" s="87"/>
      <c r="C89" s="89"/>
    </row>
  </sheetData>
  <sheetProtection algorithmName="SHA-512" hashValue="CWGzEkNTr/KDy8Wrl/7mOJ8h5jqsEmBH5kWfzPAtlZ8zdyC0miyjdrwbmVnRQQeT76PRVSXBHFzraGN/MsaPEg==" saltValue="Xjghn4+iUk35YjLOOvMsVA==" spinCount="100000" sheet="1" objects="1" scenarios="1"/>
  <mergeCells count="77">
    <mergeCell ref="A54:A57"/>
    <mergeCell ref="A58:A61"/>
    <mergeCell ref="A62:A65"/>
    <mergeCell ref="A66:A69"/>
    <mergeCell ref="A78:A81"/>
    <mergeCell ref="A70:A73"/>
    <mergeCell ref="A74:A77"/>
    <mergeCell ref="A34:A37"/>
    <mergeCell ref="A38:A41"/>
    <mergeCell ref="A42:A45"/>
    <mergeCell ref="A46:A49"/>
    <mergeCell ref="A50:A53"/>
    <mergeCell ref="A14:A17"/>
    <mergeCell ref="A18:A21"/>
    <mergeCell ref="A22:A25"/>
    <mergeCell ref="A26:A29"/>
    <mergeCell ref="A30:A33"/>
    <mergeCell ref="A2:M4"/>
    <mergeCell ref="A6:A9"/>
    <mergeCell ref="C6:C7"/>
    <mergeCell ref="C8:C9"/>
    <mergeCell ref="A10:A13"/>
    <mergeCell ref="C10:C11"/>
    <mergeCell ref="C12:C13"/>
    <mergeCell ref="C76:C77"/>
    <mergeCell ref="C74:C75"/>
    <mergeCell ref="C72:C73"/>
    <mergeCell ref="C70:C71"/>
    <mergeCell ref="C80:C81"/>
    <mergeCell ref="C78:C79"/>
    <mergeCell ref="C68:C69"/>
    <mergeCell ref="C66:C67"/>
    <mergeCell ref="C64:C65"/>
    <mergeCell ref="C62:C63"/>
    <mergeCell ref="C60:C61"/>
    <mergeCell ref="C58:C59"/>
    <mergeCell ref="C56:C57"/>
    <mergeCell ref="C54:C55"/>
    <mergeCell ref="C52:C53"/>
    <mergeCell ref="C50:C51"/>
    <mergeCell ref="C48:C49"/>
    <mergeCell ref="C46:C47"/>
    <mergeCell ref="C44:C45"/>
    <mergeCell ref="C42:C43"/>
    <mergeCell ref="C40:C41"/>
    <mergeCell ref="C38:C39"/>
    <mergeCell ref="C36:C37"/>
    <mergeCell ref="C34:C35"/>
    <mergeCell ref="C32:C33"/>
    <mergeCell ref="C30:C31"/>
    <mergeCell ref="C28:C29"/>
    <mergeCell ref="C26:C27"/>
    <mergeCell ref="C24:C25"/>
    <mergeCell ref="C22:C23"/>
    <mergeCell ref="C20:C21"/>
    <mergeCell ref="C18:C19"/>
    <mergeCell ref="C16:C17"/>
    <mergeCell ref="C14:C15"/>
    <mergeCell ref="B6:B9"/>
    <mergeCell ref="B10:B13"/>
    <mergeCell ref="B14:B17"/>
    <mergeCell ref="B18:B21"/>
    <mergeCell ref="B22:B25"/>
    <mergeCell ref="B26:B29"/>
    <mergeCell ref="B30:B33"/>
    <mergeCell ref="B34:B37"/>
    <mergeCell ref="B38:B41"/>
    <mergeCell ref="B42:B45"/>
    <mergeCell ref="B46:B49"/>
    <mergeCell ref="B50:B53"/>
    <mergeCell ref="B54:B57"/>
    <mergeCell ref="B58:B61"/>
    <mergeCell ref="B62:B65"/>
    <mergeCell ref="B66:B69"/>
    <mergeCell ref="B70:B73"/>
    <mergeCell ref="B74:B77"/>
    <mergeCell ref="B78:B81"/>
  </mergeCells>
  <conditionalFormatting sqref="L6:L1048576">
    <cfRule type="expression" dxfId="0" priority="1" stopIfTrue="1">
      <formula>OR(L6&lt;80,L6&gt;120)</formula>
    </cfRule>
  </conditionalFormatting>
  <printOptions gridLines="1"/>
  <pageMargins left="0.23622047244094491" right="0.23622047244094491" top="0.94488188976377963" bottom="0.74803149606299213" header="0.31496062992125984" footer="0.31496062992125984"/>
  <pageSetup paperSize="9" scale="67" fitToHeight="0" orientation="landscape" r:id="rId1"/>
  <headerFooter>
    <oddFooter xml:space="preserve">&amp;LPrinted by (signature): ...
Date printed (dd/mm/yyyy): ...
</oddFooter>
  </headerFooter>
  <ignoredErrors>
    <ignoredError sqref="K7:K8" 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General information</vt:lpstr>
      <vt:lpstr>Drug accountability</vt:lpstr>
      <vt:lpstr>'Drug accountability'!Afdruktitels</vt:lpstr>
    </vt:vector>
  </TitlesOfParts>
  <Manager/>
  <Company>UZ Leuven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Winde Vanbrabant</dc:creator>
  <cp:keywords/>
  <dc:description/>
  <cp:lastModifiedBy>Grootenhuis, Justin</cp:lastModifiedBy>
  <cp:revision/>
  <cp:lastPrinted>2025-07-23T08:44:07Z</cp:lastPrinted>
  <dcterms:created xsi:type="dcterms:W3CDTF">2016-06-23T08:40:39Z</dcterms:created>
  <dcterms:modified xsi:type="dcterms:W3CDTF">2025-08-14T12:58:23Z</dcterms:modified>
  <cp:category/>
  <cp:contentStatus/>
</cp:coreProperties>
</file>